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ens\Desktop\"/>
    </mc:Choice>
  </mc:AlternateContent>
  <bookViews>
    <workbookView xWindow="0" yWindow="0" windowWidth="23040" windowHeight="8100" activeTab="1"/>
  </bookViews>
  <sheets>
    <sheet name="PIVOT" sheetId="2" r:id="rId1"/>
    <sheet name="DATA" sheetId="1" r:id="rId2"/>
  </sheets>
  <definedNames>
    <definedName name="_xlnm._FilterDatabase" localSheetId="1" hidden="1">DATA!$A$1:$O$991</definedName>
  </definedNames>
  <calcPr calcId="162913"/>
  <pivotCaches>
    <pivotCache cacheId="34" r:id="rId3"/>
    <pivotCache cacheId="35"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54" i="1" l="1"/>
  <c r="P677" i="1"/>
  <c r="P641" i="1"/>
  <c r="P120" i="1"/>
  <c r="P736" i="1"/>
  <c r="P65" i="1"/>
  <c r="P783" i="1"/>
  <c r="P556" i="1"/>
  <c r="P784" i="1"/>
  <c r="P785" i="1"/>
  <c r="P486" i="1"/>
  <c r="P168" i="1"/>
  <c r="P536" i="1"/>
  <c r="P761" i="1"/>
  <c r="P179" i="1"/>
  <c r="P775" i="1"/>
  <c r="P572" i="1"/>
  <c r="P457" i="1"/>
  <c r="P524" i="1"/>
  <c r="P411" i="1"/>
  <c r="P320" i="1"/>
  <c r="P704" i="1"/>
  <c r="P90" i="1"/>
  <c r="P683" i="1"/>
  <c r="P599" i="1"/>
  <c r="P237" i="1"/>
  <c r="P744" i="1"/>
  <c r="P718" i="1"/>
  <c r="P304" i="1"/>
  <c r="P446" i="1"/>
  <c r="P350" i="1"/>
  <c r="P561" i="1"/>
  <c r="P228" i="1"/>
  <c r="P310" i="1"/>
  <c r="P696" i="1"/>
  <c r="P428" i="1"/>
  <c r="P631" i="1"/>
  <c r="P16" i="1"/>
  <c r="P663" i="1"/>
  <c r="P751" i="1"/>
  <c r="P458" i="1"/>
  <c r="P786" i="1"/>
  <c r="P279" i="1"/>
  <c r="P544" i="1"/>
  <c r="P787" i="1"/>
  <c r="P113" i="1"/>
  <c r="P594" i="1"/>
  <c r="P692" i="1"/>
  <c r="P412" i="1"/>
  <c r="P788" i="1"/>
  <c r="P654" i="1"/>
  <c r="P331" i="1"/>
  <c r="P118" i="1"/>
  <c r="P691" i="1"/>
  <c r="P104" i="1"/>
  <c r="P520" i="1"/>
  <c r="P468" i="1"/>
  <c r="P429" i="1"/>
  <c r="P588" i="1"/>
  <c r="P269" i="1"/>
  <c r="P600" i="1"/>
  <c r="P146" i="1"/>
  <c r="P351" i="1"/>
  <c r="P570" i="1"/>
  <c r="P789" i="1"/>
  <c r="P790" i="1"/>
  <c r="P735" i="1"/>
  <c r="P135" i="1"/>
  <c r="P352" i="1"/>
  <c r="P214" i="1"/>
  <c r="P171" i="1"/>
  <c r="P372" i="1"/>
  <c r="P265" i="1"/>
  <c r="P266" i="1"/>
  <c r="P337" i="1"/>
  <c r="P35" i="1"/>
  <c r="P270" i="1"/>
  <c r="P117" i="1"/>
  <c r="P274" i="1"/>
  <c r="P255" i="1"/>
  <c r="P403" i="1"/>
  <c r="P738" i="1"/>
  <c r="P399" i="1"/>
  <c r="P645" i="1"/>
  <c r="P706" i="1"/>
  <c r="P208" i="1"/>
  <c r="P271" i="1"/>
  <c r="P515" i="1"/>
  <c r="P465" i="1"/>
  <c r="P384" i="1"/>
  <c r="P133" i="1"/>
  <c r="P243" i="1"/>
  <c r="P216" i="1"/>
  <c r="P280" i="1"/>
  <c r="P791" i="1"/>
  <c r="P601" i="1"/>
  <c r="P72" i="1"/>
  <c r="P792" i="1"/>
  <c r="P508" i="1"/>
  <c r="P793" i="1"/>
  <c r="P109" i="1"/>
  <c r="P296" i="1"/>
  <c r="P596" i="1"/>
  <c r="P586" i="1"/>
  <c r="P541" i="1"/>
  <c r="P664" i="1"/>
  <c r="P211" i="1"/>
  <c r="P794" i="1"/>
  <c r="P562" i="1"/>
  <c r="P712" i="1"/>
  <c r="P697" i="1"/>
  <c r="P795" i="1"/>
  <c r="P537" i="1"/>
  <c r="P665" i="1"/>
  <c r="P796" i="1"/>
  <c r="P707" i="1"/>
  <c r="P344" i="1"/>
  <c r="P469" i="1"/>
  <c r="P80" i="1"/>
  <c r="P797" i="1"/>
  <c r="P563" i="1"/>
  <c r="P545" i="1"/>
  <c r="P767" i="1"/>
  <c r="P798" i="1"/>
  <c r="P223" i="1"/>
  <c r="P147" i="1"/>
  <c r="P499" i="1"/>
  <c r="P629" i="1"/>
  <c r="P345" i="1"/>
  <c r="P595" i="1"/>
  <c r="P130" i="1"/>
  <c r="P238" i="1"/>
  <c r="P160" i="1"/>
  <c r="P438" i="1"/>
  <c r="P341" i="1"/>
  <c r="P252" i="1"/>
  <c r="P413" i="1"/>
  <c r="P557" i="1"/>
  <c r="P587" i="1"/>
  <c r="P488" i="1"/>
  <c r="P194" i="1"/>
  <c r="P353" i="1"/>
  <c r="P489" i="1"/>
  <c r="P365" i="1"/>
  <c r="P139" i="1"/>
  <c r="P462" i="1"/>
  <c r="P636" i="1"/>
  <c r="P799" i="1"/>
  <c r="P800" i="1"/>
  <c r="P525" i="1"/>
  <c r="P464" i="1"/>
  <c r="P225" i="1"/>
  <c r="P172" i="1"/>
  <c r="P166" i="1"/>
  <c r="P192" i="1"/>
  <c r="P801" i="1"/>
  <c r="P652" i="1"/>
  <c r="P637" i="1"/>
  <c r="P602" i="1"/>
  <c r="P249" i="1"/>
  <c r="P277" i="1"/>
  <c r="P742" i="1"/>
  <c r="P404" i="1"/>
  <c r="P666" i="1"/>
  <c r="P449" i="1"/>
  <c r="P217" i="1"/>
  <c r="P405" i="1"/>
  <c r="P679" i="1"/>
  <c r="P148" i="1"/>
  <c r="P69" i="1"/>
  <c r="P125" i="1"/>
  <c r="P95" i="1"/>
  <c r="P203" i="1"/>
  <c r="P539" i="1"/>
  <c r="P354" i="1"/>
  <c r="P414" i="1"/>
  <c r="P774" i="1"/>
  <c r="P302" i="1"/>
  <c r="P667" i="1"/>
  <c r="P521" i="1"/>
  <c r="P239" i="1"/>
  <c r="P693" i="1"/>
  <c r="P126" i="1"/>
  <c r="P215" i="1"/>
  <c r="P281" i="1"/>
  <c r="P668" i="1"/>
  <c r="P434" i="1"/>
  <c r="P244" i="1"/>
  <c r="P333" i="1"/>
  <c r="P334" i="1"/>
  <c r="P573" i="1"/>
  <c r="P142" i="1"/>
  <c r="P234" i="1"/>
  <c r="P719" i="1"/>
  <c r="P373" i="1"/>
  <c r="P503" i="1"/>
  <c r="P436" i="1"/>
  <c r="P151" i="1"/>
  <c r="P278" i="1"/>
  <c r="P376" i="1"/>
  <c r="P152" i="1"/>
  <c r="P543" i="1"/>
  <c r="P658" i="1"/>
  <c r="P512" i="1"/>
  <c r="P264" i="1"/>
  <c r="P695" i="1"/>
  <c r="P272" i="1"/>
  <c r="P749" i="1"/>
  <c r="P720" i="1"/>
  <c r="P175" i="1"/>
  <c r="P546" i="1"/>
  <c r="P112" i="1"/>
  <c r="P111" i="1"/>
  <c r="P169" i="1"/>
  <c r="P603" i="1"/>
  <c r="P547" i="1"/>
  <c r="P382" i="1"/>
  <c r="P299" i="1"/>
  <c r="P67" i="1"/>
  <c r="P297" i="1"/>
  <c r="P355" i="1"/>
  <c r="P391" i="1"/>
  <c r="P176" i="1"/>
  <c r="P565" i="1"/>
  <c r="P802" i="1"/>
  <c r="P803" i="1"/>
  <c r="P18" i="1"/>
  <c r="P73" i="1"/>
  <c r="P4" i="1"/>
  <c r="P437" i="1"/>
  <c r="P415" i="1"/>
  <c r="P377" i="1"/>
  <c r="P753" i="1"/>
  <c r="P346" i="1"/>
  <c r="P110" i="1"/>
  <c r="P78" i="1"/>
  <c r="P592" i="1"/>
  <c r="P516" i="1"/>
  <c r="P68" i="1"/>
  <c r="P694" i="1"/>
  <c r="P149" i="1"/>
  <c r="P687" i="1"/>
  <c r="P698" i="1"/>
  <c r="P330" i="1"/>
  <c r="P622" i="1"/>
  <c r="P804" i="1"/>
  <c r="P76" i="1"/>
  <c r="P246" i="1"/>
  <c r="P540" i="1"/>
  <c r="P709" i="1"/>
  <c r="P431" i="1"/>
  <c r="P96" i="1"/>
  <c r="P470" i="1"/>
  <c r="P471" i="1"/>
  <c r="P805" i="1"/>
  <c r="P806" i="1"/>
  <c r="P75" i="1"/>
  <c r="P553" i="1"/>
  <c r="P400" i="1"/>
  <c r="P604" i="1"/>
  <c r="P472" i="1"/>
  <c r="P734" i="1"/>
  <c r="P198" i="1"/>
  <c r="P721" i="1"/>
  <c r="P416" i="1"/>
  <c r="P509" i="1"/>
  <c r="P646" i="1"/>
  <c r="P807" i="1"/>
  <c r="P432" i="1"/>
  <c r="P180" i="1"/>
  <c r="P759" i="1"/>
  <c r="P91" i="1"/>
  <c r="P207" i="1"/>
  <c r="P682" i="1"/>
  <c r="P808" i="1"/>
  <c r="P119" i="1"/>
  <c r="P64" i="1"/>
  <c r="P164" i="1"/>
  <c r="P385" i="1"/>
  <c r="P204" i="1"/>
  <c r="P584" i="1"/>
  <c r="P684" i="1"/>
  <c r="P780" i="1"/>
  <c r="P522" i="1"/>
  <c r="P659" i="1"/>
  <c r="P506" i="1"/>
  <c r="P181" i="1"/>
  <c r="P293" i="1"/>
  <c r="P473" i="1"/>
  <c r="P406" i="1"/>
  <c r="P157" i="1"/>
  <c r="P317" i="1"/>
  <c r="P177" i="1"/>
  <c r="P731" i="1"/>
  <c r="P378" i="1"/>
  <c r="P134" i="1"/>
  <c r="P366" i="1"/>
  <c r="P323" i="1"/>
  <c r="P782" i="1"/>
  <c r="P273" i="1"/>
  <c r="P771" i="1"/>
  <c r="P92" i="1"/>
  <c r="P597" i="1"/>
  <c r="P551" i="1"/>
  <c r="P162" i="1"/>
  <c r="P258" i="1"/>
  <c r="P809" i="1"/>
  <c r="P260" i="1"/>
  <c r="P582" i="1"/>
  <c r="P517" i="1"/>
  <c r="P623" i="1"/>
  <c r="P396" i="1"/>
  <c r="P219" i="1"/>
  <c r="P519" i="1"/>
  <c r="P407" i="1"/>
  <c r="P648" i="1"/>
  <c r="P60" i="1"/>
  <c r="P165" i="1"/>
  <c r="P314" i="1"/>
  <c r="P810" i="1"/>
  <c r="P322" i="1"/>
  <c r="P739" i="1"/>
  <c r="P324" i="1"/>
  <c r="P127" i="1"/>
  <c r="P129" i="1"/>
  <c r="P444" i="1"/>
  <c r="P660" i="1"/>
  <c r="P526" i="1"/>
  <c r="P811" i="1"/>
  <c r="P182" i="1"/>
  <c r="P235" i="1"/>
  <c r="P514" i="1"/>
  <c r="P812" i="1"/>
  <c r="P813" i="1"/>
  <c r="P605" i="1"/>
  <c r="P2" i="1"/>
  <c r="P757" i="1"/>
  <c r="P193" i="1"/>
  <c r="P781" i="1"/>
  <c r="P745" i="1"/>
  <c r="P773" i="1"/>
  <c r="P538" i="1"/>
  <c r="P335" i="1"/>
  <c r="P746" i="1"/>
  <c r="P669" i="1"/>
  <c r="P606" i="1"/>
  <c r="P715" i="1"/>
  <c r="P627" i="1"/>
  <c r="P426" i="1"/>
  <c r="P814" i="1"/>
  <c r="P680" i="1"/>
  <c r="P815" i="1"/>
  <c r="P777" i="1"/>
  <c r="P527" i="1"/>
  <c r="P150" i="1"/>
  <c r="P282" i="1"/>
  <c r="P528" i="1"/>
  <c r="P678" i="1"/>
  <c r="P392" i="1"/>
  <c r="P240" i="1"/>
  <c r="P474" i="1"/>
  <c r="P209" i="1"/>
  <c r="P212" i="1"/>
  <c r="P747" i="1"/>
  <c r="P30" i="1"/>
  <c r="P394" i="1"/>
  <c r="P283" i="1"/>
  <c r="P816" i="1"/>
  <c r="P305" i="1"/>
  <c r="P571" i="1"/>
  <c r="P97" i="1"/>
  <c r="P701" i="1"/>
  <c r="P475" i="1"/>
  <c r="P552" i="1"/>
  <c r="P560" i="1"/>
  <c r="P183" i="1"/>
  <c r="P336" i="1"/>
  <c r="P128" i="1"/>
  <c r="P199" i="1"/>
  <c r="P507" i="1"/>
  <c r="P549" i="1"/>
  <c r="P713" i="1"/>
  <c r="P476" i="1"/>
  <c r="P624" i="1"/>
  <c r="P628" i="1"/>
  <c r="P670" i="1"/>
  <c r="P535" i="1"/>
  <c r="P7" i="1"/>
  <c r="P205" i="1"/>
  <c r="P114" i="1"/>
  <c r="P121" i="1"/>
  <c r="P448" i="1"/>
  <c r="P529" i="1"/>
  <c r="P417" i="1"/>
  <c r="P89" i="1"/>
  <c r="P817" i="1"/>
  <c r="P167" i="1"/>
  <c r="P356" i="1"/>
  <c r="P442" i="1"/>
  <c r="P818" i="1"/>
  <c r="P226" i="1"/>
  <c r="P452" i="1"/>
  <c r="P461" i="1"/>
  <c r="P251" i="1"/>
  <c r="P328" i="1"/>
  <c r="P383" i="1"/>
  <c r="P752" i="1"/>
  <c r="P213" i="1"/>
  <c r="P220" i="1"/>
  <c r="P38" i="1"/>
  <c r="P513" i="1"/>
  <c r="P98" i="1"/>
  <c r="P105" i="1"/>
  <c r="P241" i="1"/>
  <c r="P498" i="1"/>
  <c r="P748" i="1"/>
  <c r="P819" i="1"/>
  <c r="P702" i="1"/>
  <c r="P492" i="1"/>
  <c r="P99" i="1"/>
  <c r="P649" i="1"/>
  <c r="P548" i="1"/>
  <c r="P459" i="1"/>
  <c r="P554" i="1"/>
  <c r="P615" i="1"/>
  <c r="P256" i="1"/>
  <c r="P284" i="1"/>
  <c r="P443" i="1"/>
  <c r="P25" i="1"/>
  <c r="P418" i="1"/>
  <c r="P661" i="1"/>
  <c r="P257" i="1"/>
  <c r="P154" i="1"/>
  <c r="P590" i="1"/>
  <c r="P617" i="1"/>
  <c r="P368" i="1"/>
  <c r="P447" i="1"/>
  <c r="P206" i="1"/>
  <c r="P197" i="1"/>
  <c r="P184" i="1"/>
  <c r="P100" i="1"/>
  <c r="P195" i="1"/>
  <c r="P820" i="1"/>
  <c r="P285" i="1"/>
  <c r="P577" i="1"/>
  <c r="P318" i="1"/>
  <c r="P286" i="1"/>
  <c r="P821" i="1"/>
  <c r="P493" i="1"/>
  <c r="P196" i="1"/>
  <c r="P367" i="1"/>
  <c r="P140" i="1"/>
  <c r="P236" i="1"/>
  <c r="P253" i="1"/>
  <c r="P530" i="1"/>
  <c r="P343" i="1"/>
  <c r="P276" i="1"/>
  <c r="P374" i="1"/>
  <c r="P675" i="1"/>
  <c r="P357" i="1"/>
  <c r="P574" i="1"/>
  <c r="P287" i="1"/>
  <c r="P43" i="1"/>
  <c r="P408" i="1"/>
  <c r="P185" i="1"/>
  <c r="P822" i="1"/>
  <c r="P607" i="1"/>
  <c r="P778" i="1"/>
  <c r="P262" i="1"/>
  <c r="P823" i="1"/>
  <c r="P247" i="1"/>
  <c r="P632" i="1"/>
  <c r="P250" i="1"/>
  <c r="P542" i="1"/>
  <c r="P685" i="1"/>
  <c r="P321" i="1"/>
  <c r="P608" i="1"/>
  <c r="P186" i="1"/>
  <c r="P77" i="1"/>
  <c r="P722" i="1"/>
  <c r="P155" i="1"/>
  <c r="P163" i="1"/>
  <c r="P662" i="1"/>
  <c r="P259" i="1"/>
  <c r="P634" i="1"/>
  <c r="P653" i="1"/>
  <c r="P312" i="1"/>
  <c r="P102" i="1"/>
  <c r="P824" i="1"/>
  <c r="P531" i="1"/>
  <c r="P358" i="1"/>
  <c r="P650" i="1"/>
  <c r="P191" i="1"/>
  <c r="P453" i="1"/>
  <c r="P505" i="1"/>
  <c r="P190" i="1"/>
  <c r="P401" i="1"/>
  <c r="P825" i="1"/>
  <c r="P723" i="1"/>
  <c r="P309" i="1"/>
  <c r="P826" i="1"/>
  <c r="P5" i="1"/>
  <c r="P827" i="1"/>
  <c r="P758" i="1"/>
  <c r="P463" i="1"/>
  <c r="P828" i="1"/>
  <c r="P705" i="1"/>
  <c r="P263" i="1"/>
  <c r="P342" i="1"/>
  <c r="P419" i="1"/>
  <c r="P409" i="1"/>
  <c r="P300" i="1"/>
  <c r="P829" i="1"/>
  <c r="P359" i="1"/>
  <c r="P21" i="1"/>
  <c r="P435" i="1"/>
  <c r="P716" i="1"/>
  <c r="P487" i="1"/>
  <c r="P460" i="1"/>
  <c r="P830" i="1"/>
  <c r="P743" i="1"/>
  <c r="P642" i="1"/>
  <c r="P82" i="1"/>
  <c r="P655" i="1"/>
  <c r="P313" i="1"/>
  <c r="P71" i="1"/>
  <c r="P831" i="1"/>
  <c r="P496" i="1"/>
  <c r="P558" i="1"/>
  <c r="P410" i="1"/>
  <c r="P593" i="1"/>
  <c r="P635" i="1"/>
  <c r="P187" i="1"/>
  <c r="P564" i="1"/>
  <c r="P710" i="1"/>
  <c r="P8" i="1"/>
  <c r="P10" i="1"/>
  <c r="P122" i="1"/>
  <c r="P714" i="1"/>
  <c r="P501" i="1"/>
  <c r="P201" i="1"/>
  <c r="P589" i="1"/>
  <c r="P647" i="1"/>
  <c r="P420" i="1"/>
  <c r="P229" i="1"/>
  <c r="P832" i="1"/>
  <c r="P445" i="1"/>
  <c r="P153" i="1"/>
  <c r="P22" i="1"/>
  <c r="P578" i="1"/>
  <c r="P500" i="1"/>
  <c r="P3" i="1"/>
  <c r="P568" i="1"/>
  <c r="P455" i="1"/>
  <c r="P319" i="1"/>
  <c r="P559" i="1"/>
  <c r="P421" i="1"/>
  <c r="P686" i="1"/>
  <c r="P689" i="1"/>
  <c r="P230" i="1"/>
  <c r="P625" i="1"/>
  <c r="P66" i="1"/>
  <c r="P12" i="1"/>
  <c r="P477" i="1"/>
  <c r="P275" i="1"/>
  <c r="P633" i="1"/>
  <c r="P390" i="1"/>
  <c r="P490" i="1"/>
  <c r="P626" i="1"/>
  <c r="P618" i="1"/>
  <c r="P174" i="1"/>
  <c r="P724" i="1"/>
  <c r="P115" i="1"/>
  <c r="P136" i="1"/>
  <c r="P510" i="1"/>
  <c r="P141" i="1"/>
  <c r="P708" i="1"/>
  <c r="P11" i="1"/>
  <c r="P14" i="1"/>
  <c r="P101" i="1"/>
  <c r="P88" i="1"/>
  <c r="P638" i="1"/>
  <c r="P639" i="1"/>
  <c r="P70" i="1"/>
  <c r="P267" i="1"/>
  <c r="P555" i="1"/>
  <c r="P85" i="1"/>
  <c r="P9" i="1"/>
  <c r="P450" i="1"/>
  <c r="P261" i="1"/>
  <c r="P532" i="1"/>
  <c r="P79" i="1"/>
  <c r="P688" i="1"/>
  <c r="P779" i="1"/>
  <c r="P19" i="1"/>
  <c r="P833" i="1"/>
  <c r="P369" i="1"/>
  <c r="P347" i="1"/>
  <c r="P62" i="1"/>
  <c r="P315" i="1"/>
  <c r="P768" i="1"/>
  <c r="P63" i="1"/>
  <c r="P656" i="1"/>
  <c r="P569" i="1"/>
  <c r="P31" i="1"/>
  <c r="P834" i="1"/>
  <c r="P737" i="1"/>
  <c r="P616" i="1"/>
  <c r="P221" i="1"/>
  <c r="P740" i="1"/>
  <c r="P325" i="1"/>
  <c r="P643" i="1"/>
  <c r="P74" i="1"/>
  <c r="P188" i="1"/>
  <c r="P144" i="1"/>
  <c r="P478" i="1"/>
  <c r="P388" i="1"/>
  <c r="P439" i="1"/>
  <c r="P585" i="1"/>
  <c r="P54" i="1"/>
  <c r="P48" i="1"/>
  <c r="P518" i="1"/>
  <c r="P575" i="1"/>
  <c r="P41" i="1"/>
  <c r="P34" i="1"/>
  <c r="P765" i="1"/>
  <c r="P533" i="1"/>
  <c r="P717" i="1"/>
  <c r="P15" i="1"/>
  <c r="P479" i="1"/>
  <c r="P456" i="1"/>
  <c r="P294" i="1"/>
  <c r="P644" i="1"/>
  <c r="P33" i="1"/>
  <c r="P504" i="1"/>
  <c r="P58" i="1"/>
  <c r="P389" i="1"/>
  <c r="P609" i="1"/>
  <c r="P427" i="1"/>
  <c r="P657" i="1"/>
  <c r="P466" i="1"/>
  <c r="P24" i="1"/>
  <c r="P57" i="1"/>
  <c r="P480" i="1"/>
  <c r="P566" i="1"/>
  <c r="P26" i="1"/>
  <c r="P39" i="1"/>
  <c r="P481" i="1"/>
  <c r="P46" i="1"/>
  <c r="P87" i="1"/>
  <c r="P93" i="1"/>
  <c r="P598" i="1"/>
  <c r="P375" i="1"/>
  <c r="P725" i="1"/>
  <c r="P316" i="1"/>
  <c r="P610" i="1"/>
  <c r="P338" i="1"/>
  <c r="P231" i="1"/>
  <c r="P619" i="1"/>
  <c r="P327" i="1"/>
  <c r="P620" i="1"/>
  <c r="P306" i="1"/>
  <c r="P671" i="1"/>
  <c r="P106" i="1"/>
  <c r="P732" i="1"/>
  <c r="P307" i="1"/>
  <c r="P733" i="1"/>
  <c r="P387" i="1"/>
  <c r="P17" i="1"/>
  <c r="P433" i="1"/>
  <c r="P107" i="1"/>
  <c r="P232" i="1"/>
  <c r="P103" i="1"/>
  <c r="P422" i="1"/>
  <c r="P6" i="1"/>
  <c r="P482" i="1"/>
  <c r="P591" i="1"/>
  <c r="P40" i="1"/>
  <c r="P726" i="1"/>
  <c r="P45" i="1"/>
  <c r="P288" i="1"/>
  <c r="P360" i="1"/>
  <c r="P20" i="1"/>
  <c r="P611" i="1"/>
  <c r="P143" i="1"/>
  <c r="P425" i="1"/>
  <c r="P311" i="1"/>
  <c r="P580" i="1"/>
  <c r="P612" i="1"/>
  <c r="P59" i="1"/>
  <c r="P86" i="1"/>
  <c r="P36" i="1"/>
  <c r="P32" i="1"/>
  <c r="P37" i="1"/>
  <c r="P672" i="1"/>
  <c r="P108" i="1"/>
  <c r="P29" i="1"/>
  <c r="P145" i="1"/>
  <c r="P13" i="1"/>
  <c r="P550" i="1"/>
  <c r="P61" i="1"/>
  <c r="P137" i="1"/>
  <c r="P161" i="1"/>
  <c r="P523" i="1"/>
  <c r="P727" i="1"/>
  <c r="P83" i="1"/>
  <c r="P397" i="1"/>
  <c r="P711" i="1"/>
  <c r="P699" i="1"/>
  <c r="P581" i="1"/>
  <c r="P386" i="1"/>
  <c r="P23" i="1"/>
  <c r="P755" i="1"/>
  <c r="P467" i="1"/>
  <c r="P567" i="1"/>
  <c r="P370" i="1"/>
  <c r="P248" i="1"/>
  <c r="P454" i="1"/>
  <c r="P202" i="1"/>
  <c r="P754" i="1"/>
  <c r="P579" i="1"/>
  <c r="P42" i="1"/>
  <c r="P613" i="1"/>
  <c r="P348" i="1"/>
  <c r="P398" i="1"/>
  <c r="P50" i="1"/>
  <c r="P210" i="1"/>
  <c r="P621" i="1"/>
  <c r="P681" i="1"/>
  <c r="P497" i="1"/>
  <c r="P361" i="1"/>
  <c r="P766" i="1"/>
  <c r="P55" i="1"/>
  <c r="P703" i="1"/>
  <c r="P123" i="1"/>
  <c r="P371" i="1"/>
  <c r="P124" i="1"/>
  <c r="P690" i="1"/>
  <c r="P494" i="1"/>
  <c r="P224" i="1"/>
  <c r="P651" i="1"/>
  <c r="P451" i="1"/>
  <c r="P395" i="1"/>
  <c r="P379" i="1"/>
  <c r="P339" i="1"/>
  <c r="P402" i="1"/>
  <c r="P491" i="1"/>
  <c r="P44" i="1"/>
  <c r="P583" i="1"/>
  <c r="P156" i="1"/>
  <c r="P483" i="1"/>
  <c r="P289" i="1"/>
  <c r="P27" i="1"/>
  <c r="P484" i="1"/>
  <c r="P741" i="1"/>
  <c r="P200" i="1"/>
  <c r="P423" i="1"/>
  <c r="P349" i="1"/>
  <c r="P170" i="1"/>
  <c r="P132" i="1"/>
  <c r="P233" i="1"/>
  <c r="P340" i="1"/>
  <c r="P81" i="1"/>
  <c r="P362" i="1"/>
  <c r="P158" i="1"/>
  <c r="P511" i="1"/>
  <c r="P159" i="1"/>
  <c r="P363" i="1"/>
  <c r="P131" i="1"/>
  <c r="P380" i="1"/>
  <c r="P728" i="1"/>
  <c r="P295" i="1"/>
  <c r="P301" i="1"/>
  <c r="P49" i="1"/>
  <c r="P676" i="1"/>
  <c r="P770" i="1"/>
  <c r="P116" i="1"/>
  <c r="P393" i="1"/>
  <c r="P138" i="1"/>
  <c r="P534" i="1"/>
  <c r="P332" i="1"/>
  <c r="P485" i="1"/>
  <c r="P430" i="1"/>
  <c r="P227" i="1"/>
  <c r="P47" i="1"/>
  <c r="P440" i="1"/>
  <c r="P441" i="1"/>
  <c r="P729" i="1"/>
  <c r="P51" i="1"/>
  <c r="P290" i="1"/>
  <c r="P56" i="1"/>
  <c r="P495" i="1"/>
  <c r="P173" i="1"/>
  <c r="P84" i="1"/>
  <c r="P189" i="1"/>
  <c r="P245" i="1"/>
  <c r="P329" i="1"/>
  <c r="P222" i="1"/>
  <c r="P52" i="1"/>
  <c r="P772" i="1"/>
  <c r="P53" i="1"/>
  <c r="P756" i="1"/>
  <c r="P218" i="1"/>
  <c r="P760" i="1"/>
  <c r="P730" i="1"/>
  <c r="P776" i="1"/>
  <c r="P291" i="1"/>
  <c r="P292" i="1"/>
  <c r="P750" i="1"/>
  <c r="P381" i="1"/>
  <c r="P502" i="1"/>
  <c r="P630" i="1"/>
  <c r="P242" i="1"/>
  <c r="P673" i="1"/>
  <c r="P700" i="1"/>
  <c r="P769" i="1"/>
  <c r="P28" i="1"/>
  <c r="P268" i="1"/>
  <c r="P674" i="1"/>
  <c r="P764" i="1"/>
  <c r="P763" i="1"/>
  <c r="P640" i="1"/>
  <c r="P326" i="1"/>
  <c r="P298" i="1"/>
  <c r="P303" i="1"/>
  <c r="P762" i="1"/>
  <c r="P614" i="1"/>
  <c r="P424" i="1"/>
  <c r="P308" i="1"/>
  <c r="P178" i="1"/>
  <c r="P94" i="1"/>
  <c r="P364" i="1"/>
  <c r="P576" i="1"/>
  <c r="G13" i="2" l="1"/>
  <c r="G12" i="2"/>
  <c r="G11" i="2"/>
  <c r="G10" i="2"/>
  <c r="G9" i="2"/>
  <c r="G8" i="2"/>
  <c r="G7" i="2"/>
  <c r="G6" i="2"/>
  <c r="G5" i="2"/>
  <c r="G4" i="2"/>
  <c r="K13" i="2"/>
  <c r="K9" i="2"/>
  <c r="K5" i="2"/>
  <c r="J11" i="2"/>
  <c r="J7" i="2"/>
  <c r="I13" i="2"/>
  <c r="I9" i="2"/>
  <c r="I5" i="2"/>
  <c r="H11" i="2"/>
  <c r="H7" i="2"/>
  <c r="K12" i="2"/>
  <c r="K8" i="2"/>
  <c r="K4" i="2"/>
  <c r="J10" i="2"/>
  <c r="J6" i="2"/>
  <c r="I12" i="2"/>
  <c r="I8" i="2"/>
  <c r="I4" i="2"/>
  <c r="H10" i="2"/>
  <c r="H6" i="2"/>
  <c r="K11" i="2"/>
  <c r="K7" i="2"/>
  <c r="J13" i="2"/>
  <c r="J9" i="2"/>
  <c r="J5" i="2"/>
  <c r="I11" i="2"/>
  <c r="I7" i="2"/>
  <c r="H13" i="2"/>
  <c r="H9" i="2"/>
  <c r="H5" i="2"/>
  <c r="K10" i="2"/>
  <c r="K6" i="2"/>
  <c r="J12" i="2"/>
  <c r="J8" i="2"/>
  <c r="J4" i="2"/>
  <c r="I10" i="2"/>
  <c r="I6" i="2"/>
  <c r="H12" i="2"/>
  <c r="H8" i="2"/>
  <c r="H4" i="2"/>
  <c r="H14" i="2" l="1"/>
  <c r="I14" i="2"/>
  <c r="N4" i="2"/>
  <c r="J14" i="2"/>
  <c r="N5" i="2"/>
  <c r="N6" i="2"/>
  <c r="N7" i="2"/>
  <c r="N8" i="2"/>
  <c r="N9" i="2"/>
  <c r="N10" i="2"/>
  <c r="N11" i="2"/>
  <c r="N12" i="2"/>
  <c r="N13" i="2"/>
  <c r="L4" i="2"/>
  <c r="M4" i="2"/>
  <c r="K14" i="2"/>
  <c r="M5" i="2"/>
  <c r="L5" i="2"/>
  <c r="M6" i="2"/>
  <c r="L6" i="2"/>
  <c r="L7" i="2"/>
  <c r="M7" i="2"/>
  <c r="M8" i="2"/>
  <c r="L8" i="2"/>
  <c r="M9" i="2"/>
  <c r="L9" i="2"/>
  <c r="M10" i="2"/>
  <c r="L10" i="2"/>
  <c r="L11" i="2"/>
  <c r="M11" i="2"/>
  <c r="M12" i="2"/>
  <c r="L12" i="2"/>
  <c r="M13" i="2"/>
  <c r="L13" i="2"/>
  <c r="J17" i="2" l="1"/>
  <c r="M14" i="2"/>
  <c r="L14" i="2"/>
  <c r="N14" i="2"/>
</calcChain>
</file>

<file path=xl/sharedStrings.xml><?xml version="1.0" encoding="utf-8"?>
<sst xmlns="http://schemas.openxmlformats.org/spreadsheetml/2006/main" count="7858" uniqueCount="979">
  <si>
    <t>FlatNo</t>
  </si>
  <si>
    <t>Address</t>
  </si>
  <si>
    <t>Post Code</t>
  </si>
  <si>
    <t>City</t>
  </si>
  <si>
    <t>Area</t>
  </si>
  <si>
    <t>Size</t>
  </si>
  <si>
    <t>Floor Area</t>
  </si>
  <si>
    <t>AST Expires</t>
  </si>
  <si>
    <t>AST Wks Vacant</t>
  </si>
  <si>
    <t>AST Rent p.a.</t>
  </si>
  <si>
    <t>A</t>
  </si>
  <si>
    <t>Asking Price</t>
  </si>
  <si>
    <t>Mod</t>
  </si>
  <si>
    <t>currentstatus</t>
  </si>
  <si>
    <t>TenancyStartDate</t>
  </si>
  <si>
    <t>PropertyType</t>
  </si>
  <si>
    <t/>
  </si>
  <si>
    <t>12</t>
  </si>
  <si>
    <t>Amber Court</t>
  </si>
  <si>
    <t>CR4</t>
  </si>
  <si>
    <t>South West London (Outer)</t>
  </si>
  <si>
    <t>2KB</t>
  </si>
  <si>
    <t>30-Nov-2018</t>
  </si>
  <si>
    <t>AST</t>
  </si>
  <si>
    <t>10</t>
  </si>
  <si>
    <t>2KB Mod</t>
  </si>
  <si>
    <t>09-May-2019</t>
  </si>
  <si>
    <t>6</t>
  </si>
  <si>
    <t>30-Jun-2018</t>
  </si>
  <si>
    <t>8</t>
  </si>
  <si>
    <t>30-Jan-2020</t>
  </si>
  <si>
    <t>14</t>
  </si>
  <si>
    <t>Ashdown Court</t>
  </si>
  <si>
    <t>31-Jan-2020</t>
  </si>
  <si>
    <t>27-Jul-2019</t>
  </si>
  <si>
    <t>11</t>
  </si>
  <si>
    <t>22-Feb-2020</t>
  </si>
  <si>
    <t>1KB</t>
  </si>
  <si>
    <t>31-Jul-2019</t>
  </si>
  <si>
    <t>4</t>
  </si>
  <si>
    <t>3KB</t>
  </si>
  <si>
    <t>03-Sep-2019</t>
  </si>
  <si>
    <t>3</t>
  </si>
  <si>
    <t>17-Nov-2019</t>
  </si>
  <si>
    <t>9</t>
  </si>
  <si>
    <t>30-Apr-2019</t>
  </si>
  <si>
    <t>15</t>
  </si>
  <si>
    <t>31-Jan-2019</t>
  </si>
  <si>
    <t>22</t>
  </si>
  <si>
    <t>Bicknoller Road (ast)</t>
  </si>
  <si>
    <t>EN1</t>
  </si>
  <si>
    <t>North London</t>
  </si>
  <si>
    <t>under offer</t>
  </si>
  <si>
    <t>Vacant</t>
  </si>
  <si>
    <t>Catherine Court (ast)</t>
  </si>
  <si>
    <t>N14 4RB</t>
  </si>
  <si>
    <t>N1</t>
  </si>
  <si>
    <t>vacant</t>
  </si>
  <si>
    <t>103</t>
  </si>
  <si>
    <t>Circle (the) (ast)</t>
  </si>
  <si>
    <t>SE1</t>
  </si>
  <si>
    <t>South East London (Inner)</t>
  </si>
  <si>
    <t>3KB Std</t>
  </si>
  <si>
    <t>H32</t>
  </si>
  <si>
    <t>Du Cane Court (ast)</t>
  </si>
  <si>
    <t>SW17</t>
  </si>
  <si>
    <t>70</t>
  </si>
  <si>
    <t>Eaton Manor (ast)</t>
  </si>
  <si>
    <t>BN3 3PT</t>
  </si>
  <si>
    <t>South Coast</t>
  </si>
  <si>
    <t>4K2B L</t>
  </si>
  <si>
    <t>86</t>
  </si>
  <si>
    <t>3K2B</t>
  </si>
  <si>
    <t>35</t>
  </si>
  <si>
    <t>143</t>
  </si>
  <si>
    <t>4K2Bs</t>
  </si>
  <si>
    <t>61</t>
  </si>
  <si>
    <t>105</t>
  </si>
  <si>
    <t>138</t>
  </si>
  <si>
    <t>62</t>
  </si>
  <si>
    <t>Garden Court (ast)</t>
  </si>
  <si>
    <t>TW9 3JS</t>
  </si>
  <si>
    <t>Surrey</t>
  </si>
  <si>
    <t>18</t>
  </si>
  <si>
    <t>Lebanon Close (ast)</t>
  </si>
  <si>
    <t>EX4</t>
  </si>
  <si>
    <t>Exeter</t>
  </si>
  <si>
    <t>5KBH</t>
  </si>
  <si>
    <t>17</t>
  </si>
  <si>
    <t>South West</t>
  </si>
  <si>
    <t>16</t>
  </si>
  <si>
    <t>Lyncombe Close (ast)</t>
  </si>
  <si>
    <t>3KBF</t>
  </si>
  <si>
    <t>4KBH</t>
  </si>
  <si>
    <t>21</t>
  </si>
  <si>
    <t>Monterey Gardens (ast)</t>
  </si>
  <si>
    <t>4KB H</t>
  </si>
  <si>
    <t>24</t>
  </si>
  <si>
    <t>South</t>
  </si>
  <si>
    <t>4KB F</t>
  </si>
  <si>
    <t>Quenington Mansions (ast)</t>
  </si>
  <si>
    <t>SW6 5AU</t>
  </si>
  <si>
    <t>South West London/surrey</t>
  </si>
  <si>
    <t>4KB</t>
  </si>
  <si>
    <t>St James Court (ast)</t>
  </si>
  <si>
    <t>KT1</t>
  </si>
  <si>
    <t>KT1 2DH</t>
  </si>
  <si>
    <t>Stamford Street (ast)</t>
  </si>
  <si>
    <t>London City Fringe</t>
  </si>
  <si>
    <t>54</t>
  </si>
  <si>
    <t>Penthse</t>
  </si>
  <si>
    <t>7</t>
  </si>
  <si>
    <t>Rose Court (ast)</t>
  </si>
  <si>
    <t>E14</t>
  </si>
  <si>
    <t>Other</t>
  </si>
  <si>
    <t>34</t>
  </si>
  <si>
    <t>Connaught Mansions (reg)</t>
  </si>
  <si>
    <t>SW11</t>
  </si>
  <si>
    <t>reg</t>
  </si>
  <si>
    <t>26</t>
  </si>
  <si>
    <t>5KB</t>
  </si>
  <si>
    <t>W8</t>
  </si>
  <si>
    <t>West London (outer)</t>
  </si>
  <si>
    <t>13</t>
  </si>
  <si>
    <t>Aynhoe Mansions</t>
  </si>
  <si>
    <t>W14 0QB</t>
  </si>
  <si>
    <t>4K2B</t>
  </si>
  <si>
    <t>11-Oct-2019</t>
  </si>
  <si>
    <t>19</t>
  </si>
  <si>
    <t>15-Sep-2019</t>
  </si>
  <si>
    <t>30-Nov-2019</t>
  </si>
  <si>
    <t>31-Oct-2019</t>
  </si>
  <si>
    <t>30-Aug-2019</t>
  </si>
  <si>
    <t>12A</t>
  </si>
  <si>
    <t>11-Nov-2019</t>
  </si>
  <si>
    <t>20</t>
  </si>
  <si>
    <t>22-Jul-2018</t>
  </si>
  <si>
    <t>Baynton House</t>
  </si>
  <si>
    <t>SO41</t>
  </si>
  <si>
    <t>Lymington</t>
  </si>
  <si>
    <t>Hampshire</t>
  </si>
  <si>
    <t>01-May-2019</t>
  </si>
  <si>
    <t>1</t>
  </si>
  <si>
    <t>22-Sep-2019</t>
  </si>
  <si>
    <t>10-Oct-2019</t>
  </si>
  <si>
    <t>5</t>
  </si>
  <si>
    <t>29-Jun-2019</t>
  </si>
  <si>
    <t>06-Jul-2019</t>
  </si>
  <si>
    <t>30-May-2019</t>
  </si>
  <si>
    <t>29-Feb-2020</t>
  </si>
  <si>
    <t>2</t>
  </si>
  <si>
    <t>Blandford Street</t>
  </si>
  <si>
    <t>W1</t>
  </si>
  <si>
    <t>on-going</t>
  </si>
  <si>
    <t>Bonchurch Road</t>
  </si>
  <si>
    <t>BN2</t>
  </si>
  <si>
    <t>Brighton</t>
  </si>
  <si>
    <t>Sussex</t>
  </si>
  <si>
    <t>3kb balc</t>
  </si>
  <si>
    <t>28-May-2019</t>
  </si>
  <si>
    <t>27A</t>
  </si>
  <si>
    <t>BN2 3PJ</t>
  </si>
  <si>
    <t>19A</t>
  </si>
  <si>
    <t>08-May-2019</t>
  </si>
  <si>
    <t>25A</t>
  </si>
  <si>
    <t>25-Feb-2020</t>
  </si>
  <si>
    <t>31</t>
  </si>
  <si>
    <t>12-Nov-2019</t>
  </si>
  <si>
    <t>29</t>
  </si>
  <si>
    <t>20-Dec-2019</t>
  </si>
  <si>
    <t>23</t>
  </si>
  <si>
    <t>27-Nov-2019</t>
  </si>
  <si>
    <t>2KB balc</t>
  </si>
  <si>
    <t>21-Jun-2019</t>
  </si>
  <si>
    <t>25</t>
  </si>
  <si>
    <t>24-May-2019</t>
  </si>
  <si>
    <t>33A</t>
  </si>
  <si>
    <t>03-Jun-2019</t>
  </si>
  <si>
    <t>27-Jun-2019</t>
  </si>
  <si>
    <t>31A</t>
  </si>
  <si>
    <t>15-Jul-2019</t>
  </si>
  <si>
    <t>29A</t>
  </si>
  <si>
    <t>27-Jan-2020</t>
  </si>
  <si>
    <t>33</t>
  </si>
  <si>
    <t>21A</t>
  </si>
  <si>
    <t>04-Mar-2020</t>
  </si>
  <si>
    <t>15A</t>
  </si>
  <si>
    <t>31-Mar-2020</t>
  </si>
  <si>
    <t>23A</t>
  </si>
  <si>
    <t>20-May-2020</t>
  </si>
  <si>
    <t>17A</t>
  </si>
  <si>
    <t>12-Dec-2019</t>
  </si>
  <si>
    <t>27</t>
  </si>
  <si>
    <t>30-Jul-2019</t>
  </si>
  <si>
    <t>11A</t>
  </si>
  <si>
    <t>15-Mar-2020</t>
  </si>
  <si>
    <t>Balcombe House</t>
  </si>
  <si>
    <t>NW1 6HA</t>
  </si>
  <si>
    <t>NW1</t>
  </si>
  <si>
    <t>19-Dec-2019</t>
  </si>
  <si>
    <t>2KB L</t>
  </si>
  <si>
    <t>01-Oct-2019</t>
  </si>
  <si>
    <t>09-Sep-2019</t>
  </si>
  <si>
    <t>31-Mar-2019</t>
  </si>
  <si>
    <t>24-Jul-2019</t>
  </si>
  <si>
    <t>28-Jul-2019</t>
  </si>
  <si>
    <t>19-Jun-2019</t>
  </si>
  <si>
    <t>14-Aug-2019</t>
  </si>
  <si>
    <t>20-Jan-2020</t>
  </si>
  <si>
    <t>Nw1</t>
  </si>
  <si>
    <t>13-Aug-2019</t>
  </si>
  <si>
    <t>Boston House</t>
  </si>
  <si>
    <t>25-Sep-2019</t>
  </si>
  <si>
    <t>London West End</t>
  </si>
  <si>
    <t>13-Jul-2019</t>
  </si>
  <si>
    <t>31-May-2019</t>
  </si>
  <si>
    <t>3KB sm</t>
  </si>
  <si>
    <t>04-Feb-2020</t>
  </si>
  <si>
    <t>22-Mar-2020</t>
  </si>
  <si>
    <t>23-Oct-2019</t>
  </si>
  <si>
    <t>06-Sep-2019</t>
  </si>
  <si>
    <t>21-Aug-2019</t>
  </si>
  <si>
    <t>3KB L</t>
  </si>
  <si>
    <t>19-Oct-2019</t>
  </si>
  <si>
    <t>Bridge Avenue Mansions</t>
  </si>
  <si>
    <t>W6 9JB</t>
  </si>
  <si>
    <t>07-May-2018</t>
  </si>
  <si>
    <t>8A</t>
  </si>
  <si>
    <t>19-Feb-2020</t>
  </si>
  <si>
    <t>32</t>
  </si>
  <si>
    <t>28-Feb-2019</t>
  </si>
  <si>
    <t>31-Dec-2019</t>
  </si>
  <si>
    <t>SW11 5SA</t>
  </si>
  <si>
    <t>25-Sep-2020</t>
  </si>
  <si>
    <t>31-Aug-2018</t>
  </si>
  <si>
    <t>19-May-2018</t>
  </si>
  <si>
    <t>13-Apr-2019</t>
  </si>
  <si>
    <t>07-Apr-2017</t>
  </si>
  <si>
    <t>8B</t>
  </si>
  <si>
    <t>14-Feb-2020</t>
  </si>
  <si>
    <t>14-Jun-2019</t>
  </si>
  <si>
    <t>31-Aug-2019</t>
  </si>
  <si>
    <t>26-Jul-2018</t>
  </si>
  <si>
    <t>30</t>
  </si>
  <si>
    <t>02-Feb-2020</t>
  </si>
  <si>
    <t>31-Jul-2018</t>
  </si>
  <si>
    <t>17B</t>
  </si>
  <si>
    <t>23-Jun-2019</t>
  </si>
  <si>
    <t>28</t>
  </si>
  <si>
    <t>20-Apr-2019</t>
  </si>
  <si>
    <t>04-Jul-2018</t>
  </si>
  <si>
    <t>08-Nov-2019</t>
  </si>
  <si>
    <t>07-Sep-2019</t>
  </si>
  <si>
    <t>01-Jul-2019</t>
  </si>
  <si>
    <t>26-Aug-2017</t>
  </si>
  <si>
    <t>21-Oct-2019</t>
  </si>
  <si>
    <t>15-Dec-2019</t>
  </si>
  <si>
    <t>30-Oct-2019</t>
  </si>
  <si>
    <t>Fairland House</t>
  </si>
  <si>
    <t>BR2</t>
  </si>
  <si>
    <t>Bromley</t>
  </si>
  <si>
    <t>3KB F</t>
  </si>
  <si>
    <t>27-Feb-2020</t>
  </si>
  <si>
    <t>42</t>
  </si>
  <si>
    <t>BR2 9JJ</t>
  </si>
  <si>
    <t>09-Nov-2018</t>
  </si>
  <si>
    <t>Kent</t>
  </si>
  <si>
    <t>15-Jan-2020</t>
  </si>
  <si>
    <t>17-Sep-2019</t>
  </si>
  <si>
    <t>36</t>
  </si>
  <si>
    <t>14-Sep-2019</t>
  </si>
  <si>
    <t>39</t>
  </si>
  <si>
    <t>28-Jun-2020</t>
  </si>
  <si>
    <t>38</t>
  </si>
  <si>
    <t>2KB F</t>
  </si>
  <si>
    <t>28-Sep-2019</t>
  </si>
  <si>
    <t>28-Apr-2019</t>
  </si>
  <si>
    <t>01-Dec-2018</t>
  </si>
  <si>
    <t>41</t>
  </si>
  <si>
    <t>South East London (outer)</t>
  </si>
  <si>
    <t>30-Nov-2020</t>
  </si>
  <si>
    <t>14-Oct-2019</t>
  </si>
  <si>
    <t>07-Dec-2019</t>
  </si>
  <si>
    <t>10-Mar-2020</t>
  </si>
  <si>
    <t>43</t>
  </si>
  <si>
    <t>17-Apr-2019</t>
  </si>
  <si>
    <t>14-May-2019</t>
  </si>
  <si>
    <t>06-Dec-2019</t>
  </si>
  <si>
    <t>15-Apr-2020</t>
  </si>
  <si>
    <t>44</t>
  </si>
  <si>
    <t>31-Oct-2021</t>
  </si>
  <si>
    <t>45</t>
  </si>
  <si>
    <t>09-Feb-2020</t>
  </si>
  <si>
    <t>29-Nov-2019</t>
  </si>
  <si>
    <t>15-Jun-2019</t>
  </si>
  <si>
    <t>2KB Fsm</t>
  </si>
  <si>
    <t>07-May-2020</t>
  </si>
  <si>
    <t>37</t>
  </si>
  <si>
    <t>14-Nov-2019</t>
  </si>
  <si>
    <t>30-Sep-2019</t>
  </si>
  <si>
    <t>Catherine Court</t>
  </si>
  <si>
    <t>26-Oct-2019</t>
  </si>
  <si>
    <t>N14</t>
  </si>
  <si>
    <t>North West London</t>
  </si>
  <si>
    <t>21-Dec-2019</t>
  </si>
  <si>
    <t>08-Feb-2020</t>
  </si>
  <si>
    <t>North</t>
  </si>
  <si>
    <t>20-Mar-2020</t>
  </si>
  <si>
    <t>17-Jun-2019</t>
  </si>
  <si>
    <t>18-Oct-2019</t>
  </si>
  <si>
    <t>16-Sep-2019</t>
  </si>
  <si>
    <t>29-Mar-2020</t>
  </si>
  <si>
    <t>14-Dec-2019</t>
  </si>
  <si>
    <t>283</t>
  </si>
  <si>
    <t>Circle (the)</t>
  </si>
  <si>
    <t>2KB Sm</t>
  </si>
  <si>
    <t>12-Mar-2020</t>
  </si>
  <si>
    <t>184</t>
  </si>
  <si>
    <t>151</t>
  </si>
  <si>
    <t>08-Aug-2019</t>
  </si>
  <si>
    <t>Circle (The)</t>
  </si>
  <si>
    <t>2KB Std</t>
  </si>
  <si>
    <t>127</t>
  </si>
  <si>
    <t>104</t>
  </si>
  <si>
    <t>20-Sep-2019</t>
  </si>
  <si>
    <t>78</t>
  </si>
  <si>
    <t>25-Aug-2019</t>
  </si>
  <si>
    <t>271</t>
  </si>
  <si>
    <t>22-Jul-2019</t>
  </si>
  <si>
    <t>206</t>
  </si>
  <si>
    <t>26-Jan-2020</t>
  </si>
  <si>
    <t>272</t>
  </si>
  <si>
    <t>3KB Sm</t>
  </si>
  <si>
    <t>05-Mar-2020</t>
  </si>
  <si>
    <t>99</t>
  </si>
  <si>
    <t>01-Jan-2020</t>
  </si>
  <si>
    <t>276</t>
  </si>
  <si>
    <t>30-Mar-2019</t>
  </si>
  <si>
    <t>279</t>
  </si>
  <si>
    <t>22-Nov-2019</t>
  </si>
  <si>
    <t>204</t>
  </si>
  <si>
    <t>02-Mar-2020</t>
  </si>
  <si>
    <t>325</t>
  </si>
  <si>
    <t>210</t>
  </si>
  <si>
    <t>30-Jun-2019</t>
  </si>
  <si>
    <t>358</t>
  </si>
  <si>
    <t>12-Aug-2019</t>
  </si>
  <si>
    <t>284</t>
  </si>
  <si>
    <t>07-Jan-2020</t>
  </si>
  <si>
    <t>285</t>
  </si>
  <si>
    <t>1KB L</t>
  </si>
  <si>
    <t>01-Mar-2020</t>
  </si>
  <si>
    <t>328</t>
  </si>
  <si>
    <t>13-Apr-2020</t>
  </si>
  <si>
    <t>311</t>
  </si>
  <si>
    <t>01-June-2019</t>
  </si>
  <si>
    <t>310</t>
  </si>
  <si>
    <t>05-Feb-2020</t>
  </si>
  <si>
    <t>309</t>
  </si>
  <si>
    <t>29-Sep-2019</t>
  </si>
  <si>
    <t>360</t>
  </si>
  <si>
    <t>20-Aug-2019</t>
  </si>
  <si>
    <t>171</t>
  </si>
  <si>
    <t>27-Dec-2019</t>
  </si>
  <si>
    <t>297</t>
  </si>
  <si>
    <t>303</t>
  </si>
  <si>
    <t>236</t>
  </si>
  <si>
    <t>342</t>
  </si>
  <si>
    <t>28-May-2020</t>
  </si>
  <si>
    <t>124</t>
  </si>
  <si>
    <t>Clifton Court</t>
  </si>
  <si>
    <t>NW8</t>
  </si>
  <si>
    <t>North West London (Inner)</t>
  </si>
  <si>
    <t>24-Mar-2020</t>
  </si>
  <si>
    <t>106</t>
  </si>
  <si>
    <t>17-Mar-2020</t>
  </si>
  <si>
    <t>85</t>
  </si>
  <si>
    <t>92</t>
  </si>
  <si>
    <t>10-Nov-2019</t>
  </si>
  <si>
    <t>123</t>
  </si>
  <si>
    <t>110</t>
  </si>
  <si>
    <t>13-Jan-2020</t>
  </si>
  <si>
    <t>91</t>
  </si>
  <si>
    <t>09-Jan-2020</t>
  </si>
  <si>
    <t>50</t>
  </si>
  <si>
    <t>20-Apr-2020</t>
  </si>
  <si>
    <t>Connaught Mansions</t>
  </si>
  <si>
    <t>SW11 4SA</t>
  </si>
  <si>
    <t>21-Feb-2020</t>
  </si>
  <si>
    <t>26-Feb-2020</t>
  </si>
  <si>
    <t>10-May-2018</t>
  </si>
  <si>
    <t>09-Sept-2018</t>
  </si>
  <si>
    <t>30-Apr-2016</t>
  </si>
  <si>
    <t>01-Aug-2018</t>
  </si>
  <si>
    <t>31-Mar-2021</t>
  </si>
  <si>
    <t>13-Feb-2020</t>
  </si>
  <si>
    <t>24-Apr-2018</t>
  </si>
  <si>
    <t>17-May-2018</t>
  </si>
  <si>
    <t>COTTAGE</t>
  </si>
  <si>
    <t>25-May-2018</t>
  </si>
  <si>
    <t>05-Jul-2018</t>
  </si>
  <si>
    <t>02-Jul-2012</t>
  </si>
  <si>
    <t>06-Apr-2020</t>
  </si>
  <si>
    <t>03-Mar-2019</t>
  </si>
  <si>
    <t>W11</t>
  </si>
  <si>
    <t>SW20</t>
  </si>
  <si>
    <t>Knappers Cottage</t>
  </si>
  <si>
    <t>TA6</t>
  </si>
  <si>
    <t>Taunton</t>
  </si>
  <si>
    <t>Sandy Lane</t>
  </si>
  <si>
    <t>30-May-2018</t>
  </si>
  <si>
    <t>229</t>
  </si>
  <si>
    <t>Underhill</t>
  </si>
  <si>
    <t>TA3</t>
  </si>
  <si>
    <t>31-Oct-2017</t>
  </si>
  <si>
    <t>Delaware Mansions</t>
  </si>
  <si>
    <t>W9</t>
  </si>
  <si>
    <t>12-Jun-2019</t>
  </si>
  <si>
    <t>53</t>
  </si>
  <si>
    <t>03-May-2019</t>
  </si>
  <si>
    <t>145</t>
  </si>
  <si>
    <t>Maidavale</t>
  </si>
  <si>
    <t>19-Aug-2019</t>
  </si>
  <si>
    <t>90</t>
  </si>
  <si>
    <t>MaidaVale</t>
  </si>
  <si>
    <t>05-Aug-2019</t>
  </si>
  <si>
    <t>23-Feb-2020</t>
  </si>
  <si>
    <t>West</t>
  </si>
  <si>
    <t>05-Apr-2020</t>
  </si>
  <si>
    <t>117</t>
  </si>
  <si>
    <t>06-May-2019</t>
  </si>
  <si>
    <t>96</t>
  </si>
  <si>
    <t>137</t>
  </si>
  <si>
    <t>20-Sep-2020</t>
  </si>
  <si>
    <t>74</t>
  </si>
  <si>
    <t>07-Oct-2019</t>
  </si>
  <si>
    <t>13-Mar-2020</t>
  </si>
  <si>
    <t>98</t>
  </si>
  <si>
    <t>113</t>
  </si>
  <si>
    <t>02-Mar-2019</t>
  </si>
  <si>
    <t>67</t>
  </si>
  <si>
    <t>09-Jan-20120</t>
  </si>
  <si>
    <t>21-Jan-2020</t>
  </si>
  <si>
    <t>14A</t>
  </si>
  <si>
    <t>88</t>
  </si>
  <si>
    <t>J23B</t>
  </si>
  <si>
    <t>Du Cane Court</t>
  </si>
  <si>
    <t>A76</t>
  </si>
  <si>
    <t>21-Apr-2020</t>
  </si>
  <si>
    <t>F77</t>
  </si>
  <si>
    <t>B74</t>
  </si>
  <si>
    <t>A04A</t>
  </si>
  <si>
    <t>J49</t>
  </si>
  <si>
    <t>H002</t>
  </si>
  <si>
    <t>A21A</t>
  </si>
  <si>
    <t>A32B</t>
  </si>
  <si>
    <t>A58</t>
  </si>
  <si>
    <t>K003</t>
  </si>
  <si>
    <t>C67</t>
  </si>
  <si>
    <t>14-Feb-2019</t>
  </si>
  <si>
    <t>K05</t>
  </si>
  <si>
    <t>K15</t>
  </si>
  <si>
    <t>07-Nov-2019</t>
  </si>
  <si>
    <t>D51</t>
  </si>
  <si>
    <t>B65</t>
  </si>
  <si>
    <t>22-Jun-2019</t>
  </si>
  <si>
    <t>A57</t>
  </si>
  <si>
    <t>A33</t>
  </si>
  <si>
    <t>K66</t>
  </si>
  <si>
    <t>A512</t>
  </si>
  <si>
    <t>A610</t>
  </si>
  <si>
    <t>D23A</t>
  </si>
  <si>
    <t>12-Oct-2019</t>
  </si>
  <si>
    <t>B36</t>
  </si>
  <si>
    <t>A52</t>
  </si>
  <si>
    <t>14-Jul-2019</t>
  </si>
  <si>
    <t>B711</t>
  </si>
  <si>
    <t>C23</t>
  </si>
  <si>
    <t>C69</t>
  </si>
  <si>
    <t>D31</t>
  </si>
  <si>
    <t>06-Jun-2019</t>
  </si>
  <si>
    <t>D36A</t>
  </si>
  <si>
    <t>B612</t>
  </si>
  <si>
    <t>18-Nov-2019</t>
  </si>
  <si>
    <t>B24A</t>
  </si>
  <si>
    <t>13-Dec-2019</t>
  </si>
  <si>
    <t>E44</t>
  </si>
  <si>
    <t>F46</t>
  </si>
  <si>
    <t>13-Oct-2019</t>
  </si>
  <si>
    <t>F52</t>
  </si>
  <si>
    <t>01-Nov-2019</t>
  </si>
  <si>
    <t>G33</t>
  </si>
  <si>
    <t>H33</t>
  </si>
  <si>
    <t>H64</t>
  </si>
  <si>
    <t>21-Jul-2019</t>
  </si>
  <si>
    <t>E63A</t>
  </si>
  <si>
    <t>J15B</t>
  </si>
  <si>
    <t>11-Apr-2020</t>
  </si>
  <si>
    <t>J414</t>
  </si>
  <si>
    <t>J513</t>
  </si>
  <si>
    <t>02-Feb-2019</t>
  </si>
  <si>
    <t>F412</t>
  </si>
  <si>
    <t>18-Jan-2020</t>
  </si>
  <si>
    <t>K27B</t>
  </si>
  <si>
    <t>K51</t>
  </si>
  <si>
    <t>02-Sep-2019</t>
  </si>
  <si>
    <t>K56</t>
  </si>
  <si>
    <t>11-Jun-2019</t>
  </si>
  <si>
    <t>B04</t>
  </si>
  <si>
    <t>C61</t>
  </si>
  <si>
    <t>25-Jul-2019</t>
  </si>
  <si>
    <t>F22B</t>
  </si>
  <si>
    <t>17-Jan-2020</t>
  </si>
  <si>
    <t>J32</t>
  </si>
  <si>
    <t>A22</t>
  </si>
  <si>
    <t>05-Jan-2020</t>
  </si>
  <si>
    <t>D03</t>
  </si>
  <si>
    <t>G05</t>
  </si>
  <si>
    <t>C27</t>
  </si>
  <si>
    <t>Sw17</t>
  </si>
  <si>
    <t>A63</t>
  </si>
  <si>
    <t>23-Sep-2019</t>
  </si>
  <si>
    <t>E63B</t>
  </si>
  <si>
    <t>02-Nov-2019</t>
  </si>
  <si>
    <t>E23</t>
  </si>
  <si>
    <t>K42</t>
  </si>
  <si>
    <t>F22A</t>
  </si>
  <si>
    <t>08-Dec-2019</t>
  </si>
  <si>
    <t>A21B</t>
  </si>
  <si>
    <t>02-Oct-2019</t>
  </si>
  <si>
    <t>J411</t>
  </si>
  <si>
    <t>16-Mar-2020</t>
  </si>
  <si>
    <t>B05</t>
  </si>
  <si>
    <t>21-Sep-2019</t>
  </si>
  <si>
    <t>K58</t>
  </si>
  <si>
    <t>20-Jul-2019</t>
  </si>
  <si>
    <t>G65</t>
  </si>
  <si>
    <t>K67</t>
  </si>
  <si>
    <t>Eamont Court</t>
  </si>
  <si>
    <t>3KBupper</t>
  </si>
  <si>
    <t>3KBUPPER</t>
  </si>
  <si>
    <t>06-Apr-2019</t>
  </si>
  <si>
    <t>73</t>
  </si>
  <si>
    <t>3KBlower</t>
  </si>
  <si>
    <t>107</t>
  </si>
  <si>
    <t>12-Feb-2019</t>
  </si>
  <si>
    <t>14-Mar-2019</t>
  </si>
  <si>
    <t>20-Feb-2020</t>
  </si>
  <si>
    <t>72</t>
  </si>
  <si>
    <t>3kb lwr</t>
  </si>
  <si>
    <t>125</t>
  </si>
  <si>
    <t>Eaton Manor</t>
  </si>
  <si>
    <t>BN3</t>
  </si>
  <si>
    <t>07-Jan-2021</t>
  </si>
  <si>
    <t>24-Mar-2021</t>
  </si>
  <si>
    <t>126</t>
  </si>
  <si>
    <t>03-Apr-2020</t>
  </si>
  <si>
    <t>71</t>
  </si>
  <si>
    <t>02-Jun-2019</t>
  </si>
  <si>
    <t>30-Apr-2020</t>
  </si>
  <si>
    <t>49</t>
  </si>
  <si>
    <t>31-Mar-2018</t>
  </si>
  <si>
    <t>15-Oct 2019</t>
  </si>
  <si>
    <t>15-Aug-2019</t>
  </si>
  <si>
    <t>94</t>
  </si>
  <si>
    <t>19-May-2019</t>
  </si>
  <si>
    <t>57</t>
  </si>
  <si>
    <t>09-Aug-2019</t>
  </si>
  <si>
    <t>80</t>
  </si>
  <si>
    <t>26-May-2019</t>
  </si>
  <si>
    <t>132</t>
  </si>
  <si>
    <t>28-Aug-2019</t>
  </si>
  <si>
    <t>76</t>
  </si>
  <si>
    <t>04-Dec-2019</t>
  </si>
  <si>
    <t>100</t>
  </si>
  <si>
    <t>11-Mar-2020</t>
  </si>
  <si>
    <t>114</t>
  </si>
  <si>
    <t>07-Jun-2019</t>
  </si>
  <si>
    <t>119</t>
  </si>
  <si>
    <t>13-Feb-2021</t>
  </si>
  <si>
    <t>134</t>
  </si>
  <si>
    <t>27-Oct-2019</t>
  </si>
  <si>
    <t>141</t>
  </si>
  <si>
    <t>31-July-2019</t>
  </si>
  <si>
    <t>129</t>
  </si>
  <si>
    <t>26-Apr-2019</t>
  </si>
  <si>
    <t>09-Oct-2019</t>
  </si>
  <si>
    <t>77</t>
  </si>
  <si>
    <t>55</t>
  </si>
  <si>
    <t>04-Jun-2019</t>
  </si>
  <si>
    <t>121</t>
  </si>
  <si>
    <t>116</t>
  </si>
  <si>
    <t>24-Aug-2019</t>
  </si>
  <si>
    <t>46</t>
  </si>
  <si>
    <t>131</t>
  </si>
  <si>
    <t>02-Oct-2020</t>
  </si>
  <si>
    <t>69</t>
  </si>
  <si>
    <t>23-Dec-2018</t>
  </si>
  <si>
    <t>47</t>
  </si>
  <si>
    <t>146</t>
  </si>
  <si>
    <t>03-Nov-2019</t>
  </si>
  <si>
    <t>144</t>
  </si>
  <si>
    <t>20-Nov-2019</t>
  </si>
  <si>
    <t>23-May-2019</t>
  </si>
  <si>
    <t>84</t>
  </si>
  <si>
    <t>101</t>
  </si>
  <si>
    <t>120</t>
  </si>
  <si>
    <t>21-Nov-2019</t>
  </si>
  <si>
    <t>130</t>
  </si>
  <si>
    <t>135</t>
  </si>
  <si>
    <t>17-Aug-2019</t>
  </si>
  <si>
    <t>136</t>
  </si>
  <si>
    <t>140</t>
  </si>
  <si>
    <t>02-Dec-2019</t>
  </si>
  <si>
    <t>63</t>
  </si>
  <si>
    <t>79</t>
  </si>
  <si>
    <t>28-Oct-2019</t>
  </si>
  <si>
    <t>52</t>
  </si>
  <si>
    <t>75</t>
  </si>
  <si>
    <t>51</t>
  </si>
  <si>
    <t>25-Oct-2019</t>
  </si>
  <si>
    <t>05-Apr-2022</t>
  </si>
  <si>
    <t>102</t>
  </si>
  <si>
    <t>68</t>
  </si>
  <si>
    <t>24-Apr-2019</t>
  </si>
  <si>
    <t>89</t>
  </si>
  <si>
    <t>23-Nov-2019</t>
  </si>
  <si>
    <t>93</t>
  </si>
  <si>
    <t>14-Jan-2020</t>
  </si>
  <si>
    <t>21-Apr-2019</t>
  </si>
  <si>
    <t>108</t>
  </si>
  <si>
    <t>30-Mar-2020</t>
  </si>
  <si>
    <t>82</t>
  </si>
  <si>
    <t>83</t>
  </si>
  <si>
    <t>01-Jun-2020</t>
  </si>
  <si>
    <t>16-Aug-2019</t>
  </si>
  <si>
    <t>87</t>
  </si>
  <si>
    <t>08-Jul-2019</t>
  </si>
  <si>
    <t>04-Apr-2019</t>
  </si>
  <si>
    <t>Penth</t>
  </si>
  <si>
    <t>19-Sep-2019</t>
  </si>
  <si>
    <t>56</t>
  </si>
  <si>
    <t>128</t>
  </si>
  <si>
    <t>15-Nov-2019</t>
  </si>
  <si>
    <t>139</t>
  </si>
  <si>
    <t>133</t>
  </si>
  <si>
    <t>29-Jul-2019</t>
  </si>
  <si>
    <t>BN33PT</t>
  </si>
  <si>
    <t>04-Sep-2019</t>
  </si>
  <si>
    <t>22-May-2019</t>
  </si>
  <si>
    <t>29-Mar-2019</t>
  </si>
  <si>
    <t>142</t>
  </si>
  <si>
    <t>19-May-2020</t>
  </si>
  <si>
    <t>40</t>
  </si>
  <si>
    <t>31-Oct-2018</t>
  </si>
  <si>
    <t>09-Nov-2019</t>
  </si>
  <si>
    <t>58</t>
  </si>
  <si>
    <t>59</t>
  </si>
  <si>
    <t>64</t>
  </si>
  <si>
    <t>04-Nov-2019</t>
  </si>
  <si>
    <t>65</t>
  </si>
  <si>
    <t>60</t>
  </si>
  <si>
    <t>15-May-2018</t>
  </si>
  <si>
    <t>66</t>
  </si>
  <si>
    <t>28-Feb-2020</t>
  </si>
  <si>
    <t>122</t>
  </si>
  <si>
    <t>02-Apr-2019</t>
  </si>
  <si>
    <t>Bicknoller Road</t>
  </si>
  <si>
    <t>07-Aug-2019</t>
  </si>
  <si>
    <t>09-Apr-2019</t>
  </si>
  <si>
    <t>08-Oct-2019</t>
  </si>
  <si>
    <t>23-Jan-2020</t>
  </si>
  <si>
    <t>10-Apr-2019</t>
  </si>
  <si>
    <t>Inverness Avenue</t>
  </si>
  <si>
    <t>06-Dec2019</t>
  </si>
  <si>
    <t>81</t>
  </si>
  <si>
    <t>10-Sep-2019</t>
  </si>
  <si>
    <t>22-Apr-2019</t>
  </si>
  <si>
    <t>20-Jun-2019</t>
  </si>
  <si>
    <t>Lebanon Close</t>
  </si>
  <si>
    <t>09-Feb-20120</t>
  </si>
  <si>
    <t>14-Jan-2019</t>
  </si>
  <si>
    <t>5kb H</t>
  </si>
  <si>
    <t>04-Jan-2020</t>
  </si>
  <si>
    <t>4KBF</t>
  </si>
  <si>
    <t>15-Feb-2020</t>
  </si>
  <si>
    <t>2KBF</t>
  </si>
  <si>
    <t>24-Oct-2019</t>
  </si>
  <si>
    <t>03-Jan-2020</t>
  </si>
  <si>
    <t>09-Dec-2019</t>
  </si>
  <si>
    <t>14-Mar-2020</t>
  </si>
  <si>
    <t>Lyncombe Close</t>
  </si>
  <si>
    <t>3KBH</t>
  </si>
  <si>
    <t>15-Apr-2019</t>
  </si>
  <si>
    <t>04-May-2019</t>
  </si>
  <si>
    <t>22-Aug-2019</t>
  </si>
  <si>
    <t>13-Sep-2019</t>
  </si>
  <si>
    <t>22-Jan-2019</t>
  </si>
  <si>
    <t>Monterey Gardens</t>
  </si>
  <si>
    <t>16-Oct-2019</t>
  </si>
  <si>
    <t>17-Jul-2019</t>
  </si>
  <si>
    <t>1KB F</t>
  </si>
  <si>
    <t>08-Mar-2020</t>
  </si>
  <si>
    <t>3KB H</t>
  </si>
  <si>
    <t>12-Apr-2020</t>
  </si>
  <si>
    <t>24-Feb-2020</t>
  </si>
  <si>
    <t>16-May-2020</t>
  </si>
  <si>
    <t>26-Dec-2019</t>
  </si>
  <si>
    <t>04-Oct-2019</t>
  </si>
  <si>
    <t>21-Mar-2020</t>
  </si>
  <si>
    <t>05-Jul-2019</t>
  </si>
  <si>
    <t>14-Apr-2020</t>
  </si>
  <si>
    <t>10-Aug-2019</t>
  </si>
  <si>
    <t>Yew Tree Close</t>
  </si>
  <si>
    <t>6KB H</t>
  </si>
  <si>
    <t>17-Dec-2019</t>
  </si>
  <si>
    <t>30-Nov-2021</t>
  </si>
  <si>
    <t>06-Dec-2018</t>
  </si>
  <si>
    <t>Florin Court</t>
  </si>
  <si>
    <t>EC1M</t>
  </si>
  <si>
    <t>11-May-2019</t>
  </si>
  <si>
    <t>EC1</t>
  </si>
  <si>
    <t>East London (inner)</t>
  </si>
  <si>
    <t>03-Mar-2020</t>
  </si>
  <si>
    <t>27-Sep-2019</t>
  </si>
  <si>
    <t>East London (Inner)</t>
  </si>
  <si>
    <t>112</t>
  </si>
  <si>
    <t>111</t>
  </si>
  <si>
    <t>Garden Court</t>
  </si>
  <si>
    <t>TW9</t>
  </si>
  <si>
    <t>08-Nov-2018</t>
  </si>
  <si>
    <t>25-Jun-2019</t>
  </si>
  <si>
    <t>27-May-2017</t>
  </si>
  <si>
    <t>24-Jul-2018</t>
  </si>
  <si>
    <t>19-Aug-2017</t>
  </si>
  <si>
    <t>TW6</t>
  </si>
  <si>
    <t>12-Jan-2019</t>
  </si>
  <si>
    <t>10-Oct-2017</t>
  </si>
  <si>
    <t>18-Jul-2017</t>
  </si>
  <si>
    <t>03-Oct-2017</t>
  </si>
  <si>
    <t>04-Jul-2017</t>
  </si>
  <si>
    <t>28-Mar-2019</t>
  </si>
  <si>
    <t>06-Aug-2017</t>
  </si>
  <si>
    <t>17-Feb-2020</t>
  </si>
  <si>
    <t>Harvard Mansions</t>
  </si>
  <si>
    <t>SW11 1TB</t>
  </si>
  <si>
    <t>12-Oct-2020</t>
  </si>
  <si>
    <t>4KBsm</t>
  </si>
  <si>
    <t>16-Jun-2018</t>
  </si>
  <si>
    <t>28-apr-2018</t>
  </si>
  <si>
    <t>22A</t>
  </si>
  <si>
    <t>4K3B</t>
  </si>
  <si>
    <t>30-Aug-2018</t>
  </si>
  <si>
    <t>1A</t>
  </si>
  <si>
    <t>5KB L</t>
  </si>
  <si>
    <t>08-Aug-2018</t>
  </si>
  <si>
    <t>24-Aug-2018</t>
  </si>
  <si>
    <t>07-Apr-2019</t>
  </si>
  <si>
    <t>30A</t>
  </si>
  <si>
    <t>18-May-2019</t>
  </si>
  <si>
    <t>06-Jun-2018</t>
  </si>
  <si>
    <t>07-Sep-2018</t>
  </si>
  <si>
    <t>18-Aug-2018</t>
  </si>
  <si>
    <t>07-Jun-2018</t>
  </si>
  <si>
    <t>04-Jan-2021</t>
  </si>
  <si>
    <t>20-Jun-2018</t>
  </si>
  <si>
    <t>Holland Place Chambers</t>
  </si>
  <si>
    <t>18-Mar-2021</t>
  </si>
  <si>
    <t>12-Feb-2020</t>
  </si>
  <si>
    <t>Langham Court</t>
  </si>
  <si>
    <t>08-Apr-2019</t>
  </si>
  <si>
    <t>12-Jul-2019</t>
  </si>
  <si>
    <t>St Leonards Court</t>
  </si>
  <si>
    <t>SW14</t>
  </si>
  <si>
    <t>6kb</t>
  </si>
  <si>
    <t>48</t>
  </si>
  <si>
    <t>Mortimer Court</t>
  </si>
  <si>
    <t>Wick Hall</t>
  </si>
  <si>
    <t>South West London (inner)</t>
  </si>
  <si>
    <t>GROUND</t>
  </si>
  <si>
    <t>13A</t>
  </si>
  <si>
    <t>Linkenholt Mansions</t>
  </si>
  <si>
    <t>W6 0YA</t>
  </si>
  <si>
    <t>3KBsm</t>
  </si>
  <si>
    <t>04-May-2018</t>
  </si>
  <si>
    <t>31-May-2016</t>
  </si>
  <si>
    <t>20-Mar-2018</t>
  </si>
  <si>
    <t>28-Jul-2018</t>
  </si>
  <si>
    <t>Cheriton Square (lyvly) (vac)</t>
  </si>
  <si>
    <t>SW12</t>
  </si>
  <si>
    <t>6K2B</t>
  </si>
  <si>
    <t>18-Jun-2021</t>
  </si>
  <si>
    <t>Melford Court</t>
  </si>
  <si>
    <t>SM2 5ET</t>
  </si>
  <si>
    <t>17-May-2019</t>
  </si>
  <si>
    <t>12-Oct-20189</t>
  </si>
  <si>
    <t>Merton Mansions</t>
  </si>
  <si>
    <t>South West London (outer)</t>
  </si>
  <si>
    <t>30-Mar-2021</t>
  </si>
  <si>
    <t>SW1</t>
  </si>
  <si>
    <t>BN1</t>
  </si>
  <si>
    <t>SW10</t>
  </si>
  <si>
    <t>Heath Rise</t>
  </si>
  <si>
    <t>SW15</t>
  </si>
  <si>
    <t>2AT36</t>
  </si>
  <si>
    <t>Buckingham Gate</t>
  </si>
  <si>
    <t>08-May-2020</t>
  </si>
  <si>
    <t>2A</t>
  </si>
  <si>
    <t>College Road</t>
  </si>
  <si>
    <t>GU27</t>
  </si>
  <si>
    <t>2AT27</t>
  </si>
  <si>
    <t>Egerton Gardens</t>
  </si>
  <si>
    <t>SW3</t>
  </si>
  <si>
    <t>Forthbridge Road (2d)</t>
  </si>
  <si>
    <t>46 UPPER</t>
  </si>
  <si>
    <t>Gayton Road</t>
  </si>
  <si>
    <t>NW3 1TU</t>
  </si>
  <si>
    <t>NW3 &amp; N2</t>
  </si>
  <si>
    <t>04-Sep-2020</t>
  </si>
  <si>
    <t>46D</t>
  </si>
  <si>
    <t>Gertrude Street</t>
  </si>
  <si>
    <t>17-Sep-2020</t>
  </si>
  <si>
    <t>D</t>
  </si>
  <si>
    <t>07-Mar-2020</t>
  </si>
  <si>
    <t>Homelees House</t>
  </si>
  <si>
    <t>27-Feb-2021</t>
  </si>
  <si>
    <t>BN1 3JP</t>
  </si>
  <si>
    <t>03-Sep-2020</t>
  </si>
  <si>
    <t>Lysia Street 1st Floor</t>
  </si>
  <si>
    <t>SW6</t>
  </si>
  <si>
    <t>17-Aug-2020</t>
  </si>
  <si>
    <t>NW8 9AB</t>
  </si>
  <si>
    <t>Nw8</t>
  </si>
  <si>
    <t>Randolph Crescent 1st Floor</t>
  </si>
  <si>
    <t>19-Oct-2020</t>
  </si>
  <si>
    <t>Randolph Crescent Base</t>
  </si>
  <si>
    <t>5kb</t>
  </si>
  <si>
    <t>29-Aug-2019</t>
  </si>
  <si>
    <t>Randolph Crescent Grnd Floor</t>
  </si>
  <si>
    <t>11-Sep-2020</t>
  </si>
  <si>
    <t>Randolph Cresent Top Floor</t>
  </si>
  <si>
    <t>30-Jun-2022</t>
  </si>
  <si>
    <t>Woodstock House</t>
  </si>
  <si>
    <t>26-Jun-2019</t>
  </si>
  <si>
    <t>Quenington Mansions</t>
  </si>
  <si>
    <t>3kb base</t>
  </si>
  <si>
    <t>31-Mar-2015</t>
  </si>
  <si>
    <t>14-May-2018</t>
  </si>
  <si>
    <t>09-Jul-2018</t>
  </si>
  <si>
    <t>03-Apr-2019</t>
  </si>
  <si>
    <t>31-Aug-2010</t>
  </si>
  <si>
    <t>Regis Court</t>
  </si>
  <si>
    <t>West End</t>
  </si>
  <si>
    <t>22-Oct-2019</t>
  </si>
  <si>
    <t>Restoration Square</t>
  </si>
  <si>
    <t>4KBpent</t>
  </si>
  <si>
    <t>26-Jul-2019</t>
  </si>
  <si>
    <t>23-Aug-2019</t>
  </si>
  <si>
    <t>16-Jan-2019</t>
  </si>
  <si>
    <t>02-Jan-2019</t>
  </si>
  <si>
    <t>22-May-2018</t>
  </si>
  <si>
    <t>5KBpent</t>
  </si>
  <si>
    <t>30-Sep-2018</t>
  </si>
  <si>
    <t>29-Sep-2018</t>
  </si>
  <si>
    <t>Rose Court</t>
  </si>
  <si>
    <t>29-Nov-2020</t>
  </si>
  <si>
    <t>21-Jun-2020</t>
  </si>
  <si>
    <t>Alyne House</t>
  </si>
  <si>
    <t>SO15</t>
  </si>
  <si>
    <t>Southampton</t>
  </si>
  <si>
    <t>3KB Mod</t>
  </si>
  <si>
    <t>23-Mar-2020</t>
  </si>
  <si>
    <t>18-Jul-2019</t>
  </si>
  <si>
    <t>10-Jul-2019</t>
  </si>
  <si>
    <t>24-Nov-2019</t>
  </si>
  <si>
    <t>16-Nov-2019</t>
  </si>
  <si>
    <t>16-Jun-2019</t>
  </si>
  <si>
    <t>19-Apr-2019</t>
  </si>
  <si>
    <t>27-Aug-2019</t>
  </si>
  <si>
    <t>08-Jan-2020</t>
  </si>
  <si>
    <t>11-Feb-2020</t>
  </si>
  <si>
    <t>St James Court</t>
  </si>
  <si>
    <t>01-Feb-2020</t>
  </si>
  <si>
    <t>03-May-2020</t>
  </si>
  <si>
    <t>29-May-2019</t>
  </si>
  <si>
    <t>25-May-2019</t>
  </si>
  <si>
    <t>18-Dec-2019</t>
  </si>
  <si>
    <t>16-Jul-2019</t>
  </si>
  <si>
    <t>St Peters House</t>
  </si>
  <si>
    <t>12-Apr-2019</t>
  </si>
  <si>
    <t>3KBlg</t>
  </si>
  <si>
    <t>19-Jan-2020</t>
  </si>
  <si>
    <t>2KBlg</t>
  </si>
  <si>
    <t>03-Oct-2019</t>
  </si>
  <si>
    <t>2KBsm</t>
  </si>
  <si>
    <t>Stamford Street</t>
  </si>
  <si>
    <t>27-Apr-2019</t>
  </si>
  <si>
    <t>12-Jan-2020</t>
  </si>
  <si>
    <t>27-May-2019</t>
  </si>
  <si>
    <t>15-Feb-2019</t>
  </si>
  <si>
    <t>13-Jun-2019</t>
  </si>
  <si>
    <t>25-May-2020</t>
  </si>
  <si>
    <t>26-Aug-2019</t>
  </si>
  <si>
    <t>05-Oct-2019</t>
  </si>
  <si>
    <t>16-May-2019</t>
  </si>
  <si>
    <t>25-Aug-2018</t>
  </si>
  <si>
    <t>05-May-2019</t>
  </si>
  <si>
    <t>18-Sep-2019</t>
  </si>
  <si>
    <t>20-Oct-2019</t>
  </si>
  <si>
    <t>30-May-2020</t>
  </si>
  <si>
    <t>07-Feb-2020</t>
  </si>
  <si>
    <t>01-Sep-2019</t>
  </si>
  <si>
    <t>02-Apr-2020</t>
  </si>
  <si>
    <t>Townshend Court</t>
  </si>
  <si>
    <t>11-Jan-2020</t>
  </si>
  <si>
    <t>NW8 7DP</t>
  </si>
  <si>
    <t>10-May-2019</t>
  </si>
  <si>
    <t>11-Aug-2019</t>
  </si>
  <si>
    <t>Balcombe House (ast)</t>
  </si>
  <si>
    <t>97</t>
  </si>
  <si>
    <t>Fairland House (ast)</t>
  </si>
  <si>
    <t>Holland Place Chambers (ast)</t>
  </si>
  <si>
    <t>2NDFLOOR</t>
  </si>
  <si>
    <t>Princedale Road (66) (ast)</t>
  </si>
  <si>
    <t>Bankton Road (lyvly) (vac)</t>
  </si>
  <si>
    <t>SW2</t>
  </si>
  <si>
    <t>Blandford Street (ast)</t>
  </si>
  <si>
    <t>Bridge Avenue Mansions (ast)</t>
  </si>
  <si>
    <t>Linkenholt Mansions (ast)</t>
  </si>
  <si>
    <t>Woodstock House (ast)</t>
  </si>
  <si>
    <t>4KB L</t>
  </si>
  <si>
    <t>168</t>
  </si>
  <si>
    <t>13-Nov-2019</t>
  </si>
  <si>
    <t>164</t>
  </si>
  <si>
    <t>25-Apr-2019</t>
  </si>
  <si>
    <t>Greater London</t>
  </si>
  <si>
    <t>Central London</t>
  </si>
  <si>
    <t>Hove (EM)</t>
  </si>
  <si>
    <t>Exeter (SPH)</t>
  </si>
  <si>
    <t>Row Labels</t>
  </si>
  <si>
    <t>(blank)</t>
  </si>
  <si>
    <t>Grand Total</t>
  </si>
  <si>
    <t>Count of AST Rent p.a.</t>
  </si>
  <si>
    <t>Sum of Asking Price</t>
  </si>
  <si>
    <t>Sum of AST Rent p.a.2</t>
  </si>
  <si>
    <t>Sum of AST Investment Value</t>
  </si>
  <si>
    <t>Location</t>
  </si>
  <si>
    <t>No. Units</t>
  </si>
  <si>
    <t>Vacant Possession Value</t>
  </si>
  <si>
    <t>Investment Value</t>
  </si>
  <si>
    <t>Rent £pa</t>
  </si>
  <si>
    <t>Average Rent £pw</t>
  </si>
  <si>
    <t>Average Rent £pcm</t>
  </si>
  <si>
    <t>Average Investment Value</t>
  </si>
  <si>
    <t>Total</t>
  </si>
  <si>
    <t>Convert to Dates</t>
  </si>
  <si>
    <t>2010</t>
  </si>
  <si>
    <t>Aug</t>
  </si>
  <si>
    <t>2012</t>
  </si>
  <si>
    <t>Jul</t>
  </si>
  <si>
    <t>2015</t>
  </si>
  <si>
    <t>Mar</t>
  </si>
  <si>
    <t>2016</t>
  </si>
  <si>
    <t>Apr</t>
  </si>
  <si>
    <t>May</t>
  </si>
  <si>
    <t>2017</t>
  </si>
  <si>
    <t>Oct</t>
  </si>
  <si>
    <t>2018</t>
  </si>
  <si>
    <t>Jun</t>
  </si>
  <si>
    <t>Sep</t>
  </si>
  <si>
    <t>Nov</t>
  </si>
  <si>
    <t>Dec</t>
  </si>
  <si>
    <t>2019</t>
  </si>
  <si>
    <t>Jan</t>
  </si>
  <si>
    <t>Feb</t>
  </si>
  <si>
    <t>2020</t>
  </si>
  <si>
    <t>2021</t>
  </si>
  <si>
    <t>2022</t>
  </si>
  <si>
    <t>Count of FlatNo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</si>
</sst>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2" formatCode="_-&quot;£&quot;* #,##0_-;\-&quot;£&quot;* #,##0_-;_-&quot;£&quot;* &quot;-&quot;_-;_-@_-"/>
  </numFmts>
  <fonts count="5" x14ac:knownFonts="1">
    <font>
      <sz val="11"/>
      <color theme="1"/>
      <name val="Calibri"/>
      <family val="2"/>
      <scheme val="minor"/>
    </font>
    <font>
      <sz val="11"/>
      <color indexed="8"/>
      <name val="Calibri"/>
    </font>
    <font>
      <sz val="10"/>
      <color indexed="8"/>
      <name val="Arial"/>
    </font>
    <font>
      <b/>
      <sz val="11"/>
      <color theme="1"/>
      <name val="Calibri"/>
      <family val="2"/>
      <scheme val="minor"/>
    </font>
    <font>
      <b/>
      <sz val="12"/>
      <color theme="1"/>
      <name val="Times New Roman"/>
      <family val="1"/>
    </font>
  </fonts>
  <fills count="3">
    <fill>
      <patternFill patternType="none"/>
    </fill>
    <fill>
      <patternFill patternType="gray125"/>
    </fill>
    <fill>
      <patternFill patternType="solid">
        <fgColor theme="7" tint="0.39997558519241921"/>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s>
  <cellStyleXfs count="2">
    <xf numFmtId="0" fontId="0" fillId="0" borderId="0"/>
    <xf numFmtId="0" fontId="2" fillId="0" borderId="0"/>
  </cellStyleXfs>
  <cellXfs count="26">
    <xf numFmtId="0" fontId="0" fillId="0" borderId="0" xfId="0"/>
    <xf numFmtId="0" fontId="1" fillId="0" borderId="2" xfId="1" applyFont="1" applyFill="1" applyBorder="1" applyAlignment="1">
      <alignment wrapText="1"/>
    </xf>
    <xf numFmtId="0" fontId="1" fillId="0" borderId="2" xfId="1" applyFont="1" applyFill="1" applyBorder="1" applyAlignment="1">
      <alignment horizontal="right" wrapText="1"/>
    </xf>
    <xf numFmtId="15" fontId="1" fillId="0" borderId="2" xfId="1" applyNumberFormat="1" applyFont="1" applyFill="1" applyBorder="1" applyAlignment="1">
      <alignment horizontal="right" wrapText="1"/>
    </xf>
    <xf numFmtId="15" fontId="1" fillId="0" borderId="0" xfId="1" applyNumberFormat="1" applyFont="1" applyFill="1" applyBorder="1" applyAlignment="1">
      <alignment horizontal="right" wrapText="1"/>
    </xf>
    <xf numFmtId="0" fontId="0" fillId="0" borderId="0" xfId="0" pivotButton="1"/>
    <xf numFmtId="0" fontId="0" fillId="0" borderId="0" xfId="0" applyAlignment="1">
      <alignment horizontal="left"/>
    </xf>
    <xf numFmtId="0" fontId="0" fillId="0" borderId="0" xfId="0" applyNumberFormat="1"/>
    <xf numFmtId="0" fontId="4" fillId="0" borderId="3" xfId="0" applyFont="1" applyBorder="1" applyAlignment="1"/>
    <xf numFmtId="0" fontId="4" fillId="0" borderId="3" xfId="0" applyFont="1" applyBorder="1" applyAlignment="1">
      <alignment wrapText="1"/>
    </xf>
    <xf numFmtId="0" fontId="4" fillId="0" borderId="3" xfId="0" applyFont="1" applyFill="1" applyBorder="1" applyAlignment="1">
      <alignment wrapText="1"/>
    </xf>
    <xf numFmtId="0" fontId="0" fillId="0" borderId="3" xfId="0" applyBorder="1"/>
    <xf numFmtId="42" fontId="0" fillId="0" borderId="3" xfId="0" applyNumberFormat="1" applyBorder="1"/>
    <xf numFmtId="0" fontId="3" fillId="0" borderId="3" xfId="0" applyFont="1" applyBorder="1"/>
    <xf numFmtId="42" fontId="3" fillId="0" borderId="3" xfId="0" applyNumberFormat="1" applyFont="1" applyBorder="1"/>
    <xf numFmtId="0" fontId="0" fillId="0" borderId="0" xfId="0" applyFill="1"/>
    <xf numFmtId="0" fontId="1" fillId="0" borderId="1" xfId="1" applyFont="1" applyFill="1" applyBorder="1" applyAlignment="1">
      <alignment horizontal="center"/>
    </xf>
    <xf numFmtId="0" fontId="2" fillId="0" borderId="2" xfId="1" applyFill="1" applyBorder="1"/>
    <xf numFmtId="0" fontId="2" fillId="0" borderId="0" xfId="1" applyFill="1"/>
    <xf numFmtId="0" fontId="2" fillId="0" borderId="0" xfId="1" applyFill="1" applyBorder="1"/>
    <xf numFmtId="0" fontId="1" fillId="2" borderId="1" xfId="1" applyFont="1" applyFill="1" applyBorder="1" applyAlignment="1">
      <alignment horizontal="center"/>
    </xf>
    <xf numFmtId="0" fontId="1" fillId="2" borderId="2" xfId="1" applyFont="1" applyFill="1" applyBorder="1" applyAlignment="1">
      <alignment wrapText="1"/>
    </xf>
    <xf numFmtId="0" fontId="0" fillId="2" borderId="0" xfId="0" applyFill="1"/>
    <xf numFmtId="0" fontId="1" fillId="0" borderId="4" xfId="1" applyFont="1" applyFill="1" applyBorder="1" applyAlignment="1">
      <alignment horizontal="center"/>
    </xf>
    <xf numFmtId="14" fontId="0" fillId="0" borderId="0" xfId="0" applyNumberFormat="1" applyFill="1"/>
    <xf numFmtId="0" fontId="0" fillId="0" borderId="0" xfId="0" applyAlignment="1">
      <alignment horizontal="left" indent="1"/>
    </xf>
  </cellXfs>
  <cellStyles count="2">
    <cellStyle name="Normal" xfId="0" builtinId="0"/>
    <cellStyle name="Normal_Shee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Table for Jens 2 Auig 2019.xlsx]DATA!PivotTable1</c:name>
    <c:fmtId val="0"/>
  </c:pivotSource>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1"/>
            </a:solidFill>
            <a:round/>
          </a:ln>
          <a:effectLst/>
        </c:spPr>
        <c:marker>
          <c:symbol val="none"/>
        </c:marker>
      </c:pivotFmt>
      <c:pivotFmt>
        <c:idx val="2"/>
        <c:spPr>
          <a:ln w="28575" cap="rnd">
            <a:solidFill>
              <a:schemeClr val="accent1"/>
            </a:solidFill>
            <a:round/>
          </a:ln>
          <a:effectLst/>
        </c:spPr>
        <c:marker>
          <c:symbol val="none"/>
        </c:marker>
      </c:pivotFmt>
    </c:pivotFmts>
    <c:plotArea>
      <c:layout/>
      <c:lineChart>
        <c:grouping val="standard"/>
        <c:varyColors val="0"/>
        <c:ser>
          <c:idx val="0"/>
          <c:order val="0"/>
          <c:tx>
            <c:strRef>
              <c:f>DATA!$S$1</c:f>
              <c:strCache>
                <c:ptCount val="1"/>
                <c:pt idx="0">
                  <c:v>Total</c:v>
                </c:pt>
              </c:strCache>
            </c:strRef>
          </c:tx>
          <c:spPr>
            <a:ln w="28575" cap="rnd">
              <a:solidFill>
                <a:schemeClr val="accent1"/>
              </a:solidFill>
              <a:round/>
            </a:ln>
            <a:effectLst/>
          </c:spPr>
          <c:marker>
            <c:symbol val="none"/>
          </c:marker>
          <c:cat>
            <c:multiLvlStrRef>
              <c:f>DATA!$R$2:$R$60</c:f>
              <c:multiLvlStrCache>
                <c:ptCount val="48"/>
                <c:lvl>
                  <c:pt idx="0">
                    <c:v>Aug</c:v>
                  </c:pt>
                  <c:pt idx="1">
                    <c:v>Jul</c:v>
                  </c:pt>
                  <c:pt idx="2">
                    <c:v>Mar</c:v>
                  </c:pt>
                  <c:pt idx="3">
                    <c:v>Apr</c:v>
                  </c:pt>
                  <c:pt idx="4">
                    <c:v>May</c:v>
                  </c:pt>
                  <c:pt idx="5">
                    <c:v>Apr</c:v>
                  </c:pt>
                  <c:pt idx="6">
                    <c:v>May</c:v>
                  </c:pt>
                  <c:pt idx="7">
                    <c:v>Jul</c:v>
                  </c:pt>
                  <c:pt idx="8">
                    <c:v>Aug</c:v>
                  </c:pt>
                  <c:pt idx="9">
                    <c:v>Oct</c:v>
                  </c:pt>
                  <c:pt idx="10">
                    <c:v>Mar</c:v>
                  </c:pt>
                  <c:pt idx="11">
                    <c:v>Apr</c:v>
                  </c:pt>
                  <c:pt idx="12">
                    <c:v>May</c:v>
                  </c:pt>
                  <c:pt idx="13">
                    <c:v>Jun</c:v>
                  </c:pt>
                  <c:pt idx="14">
                    <c:v>Jul</c:v>
                  </c:pt>
                  <c:pt idx="15">
                    <c:v>Aug</c:v>
                  </c:pt>
                  <c:pt idx="16">
                    <c:v>Sep</c:v>
                  </c:pt>
                  <c:pt idx="17">
                    <c:v>Oct</c:v>
                  </c:pt>
                  <c:pt idx="18">
                    <c:v>Nov</c:v>
                  </c:pt>
                  <c:pt idx="19">
                    <c:v>Dec</c:v>
                  </c:pt>
                  <c:pt idx="20">
                    <c:v>Jan</c:v>
                  </c:pt>
                  <c:pt idx="21">
                    <c:v>Feb</c:v>
                  </c:pt>
                  <c:pt idx="22">
                    <c:v>Mar</c:v>
                  </c:pt>
                  <c:pt idx="23">
                    <c:v>Apr</c:v>
                  </c:pt>
                  <c:pt idx="24">
                    <c:v>May</c:v>
                  </c:pt>
                  <c:pt idx="25">
                    <c:v>Jun</c:v>
                  </c:pt>
                  <c:pt idx="26">
                    <c:v>Jul</c:v>
                  </c:pt>
                  <c:pt idx="27">
                    <c:v>Aug</c:v>
                  </c:pt>
                  <c:pt idx="28">
                    <c:v>Sep</c:v>
                  </c:pt>
                  <c:pt idx="29">
                    <c:v>Oct</c:v>
                  </c:pt>
                  <c:pt idx="30">
                    <c:v>Nov</c:v>
                  </c:pt>
                  <c:pt idx="31">
                    <c:v>Dec</c:v>
                  </c:pt>
                  <c:pt idx="32">
                    <c:v>Jan</c:v>
                  </c:pt>
                  <c:pt idx="33">
                    <c:v>Feb</c:v>
                  </c:pt>
                  <c:pt idx="34">
                    <c:v>Mar</c:v>
                  </c:pt>
                  <c:pt idx="35">
                    <c:v>Apr</c:v>
                  </c:pt>
                  <c:pt idx="36">
                    <c:v>May</c:v>
                  </c:pt>
                  <c:pt idx="37">
                    <c:v>Jun</c:v>
                  </c:pt>
                  <c:pt idx="38">
                    <c:v>Aug</c:v>
                  </c:pt>
                  <c:pt idx="39">
                    <c:v>Sep</c:v>
                  </c:pt>
                  <c:pt idx="40">
                    <c:v>Oct</c:v>
                  </c:pt>
                  <c:pt idx="41">
                    <c:v>Nov</c:v>
                  </c:pt>
                  <c:pt idx="42">
                    <c:v>Jan</c:v>
                  </c:pt>
                  <c:pt idx="43">
                    <c:v>Feb</c:v>
                  </c:pt>
                  <c:pt idx="44">
                    <c:v>Mar</c:v>
                  </c:pt>
                  <c:pt idx="45">
                    <c:v>Oct</c:v>
                  </c:pt>
                  <c:pt idx="46">
                    <c:v>Nov</c:v>
                  </c:pt>
                  <c:pt idx="47">
                    <c:v>Apr</c:v>
                  </c:pt>
                </c:lvl>
                <c:lvl>
                  <c:pt idx="0">
                    <c:v>2010</c:v>
                  </c:pt>
                  <c:pt idx="1">
                    <c:v>2012</c:v>
                  </c:pt>
                  <c:pt idx="2">
                    <c:v>2015</c:v>
                  </c:pt>
                  <c:pt idx="3">
                    <c:v>2016</c:v>
                  </c:pt>
                  <c:pt idx="5">
                    <c:v>2017</c:v>
                  </c:pt>
                  <c:pt idx="10">
                    <c:v>2018</c:v>
                  </c:pt>
                  <c:pt idx="20">
                    <c:v>2019</c:v>
                  </c:pt>
                  <c:pt idx="32">
                    <c:v>2020</c:v>
                  </c:pt>
                  <c:pt idx="42">
                    <c:v>2021</c:v>
                  </c:pt>
                  <c:pt idx="47">
                    <c:v>2022</c:v>
                  </c:pt>
                </c:lvl>
              </c:multiLvlStrCache>
            </c:multiLvlStrRef>
          </c:cat>
          <c:val>
            <c:numRef>
              <c:f>DATA!$S$2:$S$60</c:f>
              <c:numCache>
                <c:formatCode>General</c:formatCode>
                <c:ptCount val="48"/>
                <c:pt idx="0">
                  <c:v>1</c:v>
                </c:pt>
                <c:pt idx="1">
                  <c:v>1</c:v>
                </c:pt>
                <c:pt idx="2">
                  <c:v>1</c:v>
                </c:pt>
                <c:pt idx="3">
                  <c:v>1</c:v>
                </c:pt>
                <c:pt idx="4">
                  <c:v>1</c:v>
                </c:pt>
                <c:pt idx="5">
                  <c:v>1</c:v>
                </c:pt>
                <c:pt idx="6">
                  <c:v>1</c:v>
                </c:pt>
                <c:pt idx="7">
                  <c:v>2</c:v>
                </c:pt>
                <c:pt idx="8">
                  <c:v>3</c:v>
                </c:pt>
                <c:pt idx="9">
                  <c:v>3</c:v>
                </c:pt>
                <c:pt idx="10">
                  <c:v>2</c:v>
                </c:pt>
                <c:pt idx="11">
                  <c:v>2</c:v>
                </c:pt>
                <c:pt idx="12">
                  <c:v>10</c:v>
                </c:pt>
                <c:pt idx="13">
                  <c:v>7</c:v>
                </c:pt>
                <c:pt idx="14">
                  <c:v>10</c:v>
                </c:pt>
                <c:pt idx="15">
                  <c:v>8</c:v>
                </c:pt>
                <c:pt idx="16">
                  <c:v>4</c:v>
                </c:pt>
                <c:pt idx="17">
                  <c:v>2</c:v>
                </c:pt>
                <c:pt idx="18">
                  <c:v>5</c:v>
                </c:pt>
                <c:pt idx="19">
                  <c:v>3</c:v>
                </c:pt>
                <c:pt idx="20">
                  <c:v>8</c:v>
                </c:pt>
                <c:pt idx="21">
                  <c:v>7</c:v>
                </c:pt>
                <c:pt idx="22">
                  <c:v>17</c:v>
                </c:pt>
                <c:pt idx="23">
                  <c:v>37</c:v>
                </c:pt>
                <c:pt idx="24">
                  <c:v>51</c:v>
                </c:pt>
                <c:pt idx="25">
                  <c:v>44</c:v>
                </c:pt>
                <c:pt idx="26">
                  <c:v>59</c:v>
                </c:pt>
                <c:pt idx="27">
                  <c:v>71</c:v>
                </c:pt>
                <c:pt idx="28">
                  <c:v>61</c:v>
                </c:pt>
                <c:pt idx="29">
                  <c:v>61</c:v>
                </c:pt>
                <c:pt idx="30">
                  <c:v>49</c:v>
                </c:pt>
                <c:pt idx="31">
                  <c:v>33</c:v>
                </c:pt>
                <c:pt idx="32">
                  <c:v>47</c:v>
                </c:pt>
                <c:pt idx="33">
                  <c:v>60</c:v>
                </c:pt>
                <c:pt idx="34">
                  <c:v>55</c:v>
                </c:pt>
                <c:pt idx="35">
                  <c:v>18</c:v>
                </c:pt>
                <c:pt idx="36">
                  <c:v>9</c:v>
                </c:pt>
                <c:pt idx="37">
                  <c:v>3</c:v>
                </c:pt>
                <c:pt idx="38">
                  <c:v>1</c:v>
                </c:pt>
                <c:pt idx="39">
                  <c:v>6</c:v>
                </c:pt>
                <c:pt idx="40">
                  <c:v>3</c:v>
                </c:pt>
                <c:pt idx="41">
                  <c:v>2</c:v>
                </c:pt>
                <c:pt idx="42">
                  <c:v>2</c:v>
                </c:pt>
                <c:pt idx="43">
                  <c:v>2</c:v>
                </c:pt>
                <c:pt idx="44">
                  <c:v>4</c:v>
                </c:pt>
                <c:pt idx="45">
                  <c:v>1</c:v>
                </c:pt>
                <c:pt idx="46">
                  <c:v>1</c:v>
                </c:pt>
                <c:pt idx="47">
                  <c:v>1</c:v>
                </c:pt>
              </c:numCache>
            </c:numRef>
          </c:val>
          <c:smooth val="0"/>
          <c:extLst>
            <c:ext xmlns:c16="http://schemas.microsoft.com/office/drawing/2014/chart" uri="{C3380CC4-5D6E-409C-BE32-E72D297353CC}">
              <c16:uniqueId val="{00000000-9BF3-4A02-87E5-16B6A0710595}"/>
            </c:ext>
          </c:extLst>
        </c:ser>
        <c:dLbls>
          <c:showLegendKey val="0"/>
          <c:showVal val="0"/>
          <c:showCatName val="0"/>
          <c:showSerName val="0"/>
          <c:showPercent val="0"/>
          <c:showBubbleSize val="0"/>
        </c:dLbls>
        <c:smooth val="0"/>
        <c:axId val="186410063"/>
        <c:axId val="186413807"/>
      </c:lineChart>
      <c:catAx>
        <c:axId val="186410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413807"/>
        <c:crosses val="autoZero"/>
        <c:auto val="1"/>
        <c:lblAlgn val="ctr"/>
        <c:lblOffset val="100"/>
        <c:noMultiLvlLbl val="0"/>
      </c:catAx>
      <c:valAx>
        <c:axId val="1864138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410063"/>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19</xdr:col>
      <xdr:colOff>234042</xdr:colOff>
      <xdr:row>0</xdr:row>
      <xdr:rowOff>100693</xdr:rowOff>
    </xdr:from>
    <xdr:to>
      <xdr:col>36</xdr:col>
      <xdr:colOff>615043</xdr:colOff>
      <xdr:row>18</xdr:row>
      <xdr:rowOff>2722</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Franco Cirillo" refreshedDate="43564.411693865739" createdVersion="6" refreshedVersion="6" minRefreshableVersion="3" recordCount="1000">
  <cacheSource type="worksheet">
    <worksheetSource ref="A1:O1048576" sheet="DATA"/>
  </cacheSource>
  <cacheFields count="110">
    <cacheField name="date" numFmtId="0">
      <sharedItems containsNonDate="0" containsDate="1" containsString="0" containsBlank="1" minDate="2001-03-08T00:00:00" maxDate="2001-10-27T00:00:00"/>
    </cacheField>
    <cacheField name="time" numFmtId="0">
      <sharedItems containsBlank="1"/>
    </cacheField>
    <cacheField name="id" numFmtId="0">
      <sharedItems containsString="0" containsBlank="1" containsNumber="1" containsInteger="1" minValue="0" maxValue="4601"/>
    </cacheField>
    <cacheField name="catid" numFmtId="0">
      <sharedItems containsString="0" containsBlank="1" containsNumber="1" containsInteger="1" minValue="0" maxValue="32"/>
    </cacheField>
    <cacheField name="Deferred Sale" numFmtId="0">
      <sharedItems containsBlank="1"/>
    </cacheField>
    <cacheField name="Comments" numFmtId="0">
      <sharedItems containsBlank="1"/>
    </cacheField>
    <cacheField name="FlatNo" numFmtId="0">
      <sharedItems containsBlank="1"/>
    </cacheField>
    <cacheField name="Address" numFmtId="0">
      <sharedItems containsBlank="1"/>
    </cacheField>
    <cacheField name="Post Code" numFmtId="0">
      <sharedItems containsBlank="1"/>
    </cacheField>
    <cacheField name="City" numFmtId="0">
      <sharedItems containsBlank="1" count="31">
        <s v="Southampton"/>
        <s v="Surrey"/>
        <s v="Greater London"/>
        <s v="Brighton"/>
        <s v="Hove (EM)"/>
        <s v="Exeter"/>
        <s v="Exeter (SPH)"/>
        <s v="Taunton"/>
        <m/>
        <s v="Lymington"/>
        <s v="Central London"/>
        <s v="Enfield" u="1"/>
        <s v="Harrow" u="1"/>
        <s v="Forest Row, Sussex" u="1"/>
        <s v="Southend On Sea" u="1"/>
        <s v="Peterborough" u="1"/>
        <s v="Hertford" u="1"/>
        <s v="Dunstable" u="1"/>
        <s v="Hove" u="1"/>
        <s v="Tonbridge" u="1"/>
        <s v="Mitcham" u="1"/>
        <s v="Harrold" u="1"/>
        <s v="Chesterfield" u="1"/>
        <s v="Knutsford, Cheshire" u="1"/>
        <s v="Devizes" u="1"/>
        <s v="Dunster" u="1"/>
        <s v="Reading" u="1"/>
        <s v="London" u="1"/>
        <s v="Birmingham" u="1"/>
        <s v="Burnham On Crouch" u="1"/>
        <s v="Luton" u="1"/>
      </sharedItems>
    </cacheField>
    <cacheField name="Area" numFmtId="0">
      <sharedItems containsBlank="1"/>
    </cacheField>
    <cacheField name="Size" numFmtId="0">
      <sharedItems containsBlank="1"/>
    </cacheField>
    <cacheField name="Service Charge" numFmtId="0">
      <sharedItems containsString="0" containsBlank="1" containsNumber="1" containsInteger="1" minValue="0" maxValue="15419"/>
    </cacheField>
    <cacheField name="Date of Service Charge" numFmtId="0">
      <sharedItems containsNonDate="0" containsDate="1" containsString="0" containsBlank="1" minDate="2001-03-31T00:00:00" maxDate="2018-01-01T00:00:00"/>
    </cacheField>
    <cacheField name="Ground Rent" numFmtId="0">
      <sharedItems containsString="0" containsBlank="1" containsNumber="1" containsInteger="1" minValue="0" maxValue="0"/>
    </cacheField>
    <cacheField name="Floor Area" numFmtId="0">
      <sharedItems containsString="0" containsBlank="1" containsNumber="1" containsInteger="1" minValue="0" maxValue="1976"/>
    </cacheField>
    <cacheField name="Mortgagees" numFmtId="0">
      <sharedItems containsBlank="1"/>
    </cacheField>
    <cacheField name="Date of Valuation" numFmtId="0">
      <sharedItems containsNonDate="0" containsDate="1" containsString="0" containsBlank="1" minDate="2000-06-30T00:00:00" maxDate="2006-09-20T00:00:00"/>
    </cacheField>
    <cacheField name="Original Purchase" numFmtId="0">
      <sharedItems containsNonDate="0" containsDate="1" containsString="0" containsBlank="1" minDate="1977-04-18T00:00:00" maxDate="2018-09-12T00:00:00"/>
    </cacheField>
    <cacheField name="Date Notified" numFmtId="0">
      <sharedItems containsNonDate="0" containsDate="1" containsString="0" containsBlank="1" minDate="2001-02-16T00:00:00" maxDate="2019-02-13T00:00:00"/>
    </cacheField>
    <cacheField name="Proposed Poss Date" numFmtId="0">
      <sharedItems containsNonDate="0" containsDate="1" containsString="0" containsBlank="1" minDate="2002-03-08T00:00:00" maxDate="2018-05-01T00:00:00"/>
    </cacheField>
    <cacheField name="Date Vacant" numFmtId="0">
      <sharedItems containsDate="1" containsString="0" containsBlank="1" containsMixedTypes="1" minDate="1900-01-01T10:38:13" maxDate="2019-04-01T00:00:00"/>
    </cacheField>
    <cacheField name="AST Expires" numFmtId="0">
      <sharedItems containsBlank="1"/>
    </cacheField>
    <cacheField name="AST Wks Vacant" numFmtId="0">
      <sharedItems containsString="0" containsBlank="1" containsNumber="1" containsInteger="1" minValue="0" maxValue="101"/>
    </cacheField>
    <cacheField name="AST Rent p.a." numFmtId="0">
      <sharedItems containsString="0" containsBlank="1" containsNumber="1" containsInteger="1" minValue="1544" maxValue="95400"/>
    </cacheField>
    <cacheField name="Mod Works Commence" numFmtId="0">
      <sharedItems containsNonDate="0" containsDate="1" containsString="0" containsBlank="1" minDate="2001-03-26T00:00:00" maxDate="2019-04-02T00:00:00"/>
    </cacheField>
    <cacheField name="Mod Works Completed" numFmtId="0">
      <sharedItems containsNonDate="0" containsDate="1" containsString="0" containsBlank="1" minDate="2001-05-07T00:00:00" maxDate="2019-08-01T00:00:00"/>
    </cacheField>
    <cacheField name="Date on Market" numFmtId="0">
      <sharedItems containsNonDate="0" containsDate="1" containsString="0" containsBlank="1" minDate="2008-09-04T00:00:00" maxDate="2019-04-03T00:00:00"/>
    </cacheField>
    <cacheField name="Date U/Offer" numFmtId="0">
      <sharedItems containsNonDate="0" containsDate="1" containsString="0" containsBlank="1" minDate="2018-08-31T00:00:00" maxDate="2019-04-02T00:00:00"/>
    </cacheField>
    <cacheField name="Exper" numFmtId="0">
      <sharedItems containsString="0" containsBlank="1" containsNumber="1" containsInteger="1" minValue="0" maxValue="4"/>
    </cacheField>
    <cacheField name="Exchange Cut-off Date" numFmtId="0">
      <sharedItems containsNonDate="0" containsDate="1" containsString="0" containsBlank="1" minDate="2018-09-28T00:00:00" maxDate="2019-04-30T00:00:00"/>
    </cacheField>
    <cacheField name="Date Exchanged" numFmtId="0">
      <sharedItems containsNonDate="0" containsString="0" containsBlank="1"/>
    </cacheField>
    <cacheField name="Completion Date" numFmtId="0">
      <sharedItems containsNonDate="0" containsString="0" containsBlank="1"/>
    </cacheField>
    <cacheField name="A" numFmtId="0">
      <sharedItems containsString="0" containsBlank="1" containsNumber="1" containsInteger="1" minValue="0" maxValue="2"/>
    </cacheField>
    <cacheField name="Agents" numFmtId="0">
      <sharedItems containsBlank="1"/>
    </cacheField>
    <cacheField name="Solicitors" numFmtId="0">
      <sharedItems containsBlank="1"/>
    </cacheField>
    <cacheField name="Selling Agents" numFmtId="0">
      <sharedItems containsBlank="1"/>
    </cacheField>
    <cacheField name="Agent's Comm %" numFmtId="0">
      <sharedItems containsString="0" containsBlank="1" containsNumber="1" minValue="0" maxValue="0.3"/>
    </cacheField>
    <cacheField name="Solicitor's Fees" numFmtId="0">
      <sharedItems containsString="0" containsBlank="1" containsNumber="1" containsInteger="1" minValue="0" maxValue="0"/>
    </cacheField>
    <cacheField name="VAT Rate" numFmtId="0">
      <sharedItems containsString="0" containsBlank="1" containsNumber="1" containsInteger="1" minValue="20" maxValue="20"/>
    </cacheField>
    <cacheField name="Agents' Commission" numFmtId="0">
      <sharedItems containsString="0" containsBlank="1" containsNumber="1" containsInteger="1" minValue="0" maxValue="12338"/>
    </cacheField>
    <cacheField name="Est'd VP Val at Last Year" numFmtId="0">
      <sharedItems containsString="0" containsBlank="1" containsNumber="1" containsInteger="1" minValue="0" maxValue="3100000"/>
    </cacheField>
    <cacheField name="Est'd VP Val 1 Yr" numFmtId="0">
      <sharedItems containsString="0" containsBlank="1" containsNumber="1" containsInteger="1" minValue="95000" maxValue="3000000"/>
    </cacheField>
    <cacheField name="UOU Next Erm" numFmtId="0">
      <sharedItems containsString="0" containsBlank="1" containsNumber="1" containsInteger="1" minValue="0" maxValue="0"/>
    </cacheField>
    <cacheField name="UO Ext" numFmtId="0">
      <sharedItems containsString="0" containsBlank="1" containsNumber="1" containsInteger="1" minValue="0" maxValue="0"/>
    </cacheField>
    <cacheField name="Tenant Offr Premium" numFmtId="0">
      <sharedItems containsString="0" containsBlank="1" containsNumber="1" containsInteger="1" minValue="0" maxValue="0"/>
    </cacheField>
    <cacheField name="CO Ext" numFmtId="0">
      <sharedItems containsString="0" containsBlank="1" containsNumber="1" containsInteger="1" minValue="0" maxValue="315000"/>
    </cacheField>
    <cacheField name="L/lord Offr Premium c/o" numFmtId="0">
      <sharedItems containsString="0" containsBlank="1" containsNumber="1" containsInteger="1" minValue="0" maxValue="0"/>
    </cacheField>
    <cacheField name="New Ground Rent" numFmtId="0">
      <sharedItems containsString="0" containsBlank="1" containsNumber="1" containsInteger="1" minValue="0" maxValue="0"/>
    </cacheField>
    <cacheField name="Asking Price" numFmtId="0">
      <sharedItems containsString="0" containsBlank="1" containsNumber="1" containsInteger="1" minValue="95000" maxValue="3000000"/>
    </cacheField>
    <cacheField name="Sold Price" numFmtId="0">
      <sharedItems containsString="0" containsBlank="1" containsNumber="1" containsInteger="1" minValue="0" maxValue="0"/>
    </cacheField>
    <cacheField name="Mod" numFmtId="0">
      <sharedItems containsBlank="1"/>
    </cacheField>
    <cacheField name="Confirmed" numFmtId="0">
      <sharedItems containsBlank="1"/>
    </cacheField>
    <cacheField name="Interest Rate" numFmtId="0">
      <sharedItems containsString="0" containsBlank="1" containsNumber="1" containsInteger="1" minValue="0" maxValue="0"/>
    </cacheField>
    <cacheField name="Value of Concessions" numFmtId="0">
      <sharedItems containsString="0" containsBlank="1" containsNumber="1" containsInteger="1" minValue="0" maxValue="0"/>
    </cacheField>
    <cacheField name="Est'd Cost of Works" numFmtId="0">
      <sharedItems containsString="0" containsBlank="1" containsNumber="1" containsInteger="1" minValue="0" maxValue="155000"/>
    </cacheField>
    <cacheField name="Book Cost" numFmtId="0">
      <sharedItems containsString="0" containsBlank="1" containsNumber="1" containsInteger="1" minValue="10069" maxValue="2802213"/>
    </cacheField>
    <cacheField name="Incentive" numFmtId="0">
      <sharedItems containsString="0" containsBlank="1" containsNumber="1" containsInteger="1" minValue="0" maxValue="1379"/>
    </cacheField>
    <cacheField name="Misc. Costs" numFmtId="0">
      <sharedItems containsString="0" containsBlank="1" containsNumber="1" containsInteger="1" minValue="0" maxValue="411"/>
    </cacheField>
    <cacheField name="Date of Category Change" numFmtId="0">
      <sharedItems containsNonDate="0" containsDate="1" containsString="0" containsBlank="1" minDate="1998-11-04T00:00:00" maxDate="2001-10-27T00:00:00"/>
    </cacheField>
    <cacheField name="Who" numFmtId="0">
      <sharedItems containsBlank="1"/>
    </cacheField>
    <cacheField name="Lease Yrs Rem" numFmtId="0">
      <sharedItems containsString="0" containsBlank="1" containsNumber="1" containsInteger="1" minValue="0" maxValue="1"/>
    </cacheField>
    <cacheField name="Contractor" numFmtId="0">
      <sharedItems containsBlank="1"/>
    </cacheField>
    <cacheField name="Archive" numFmtId="0">
      <sharedItems containsBlank="1"/>
    </cacheField>
    <cacheField name="VacantThisPeriod" numFmtId="0">
      <sharedItems containsBlank="1"/>
    </cacheField>
    <cacheField name="ExchangedThisPeriod" numFmtId="0">
      <sharedItems containsBlank="1"/>
    </cacheField>
    <cacheField name="CompletedThisPeriod" numFmtId="0">
      <sharedItems containsBlank="1"/>
    </cacheField>
    <cacheField name="ChangedThisPeriod" numFmtId="0">
      <sharedItems containsBlank="1"/>
    </cacheField>
    <cacheField name="CommentOffset" numFmtId="0">
      <sharedItems containsString="0" containsBlank="1" containsNumber="1" containsInteger="1" minValue="0" maxValue="5"/>
    </cacheField>
    <cacheField name="Wld Let" numFmtId="0">
      <sharedItems containsBlank="1"/>
    </cacheField>
    <cacheField name="Wks on mk" numFmtId="0">
      <sharedItems containsString="0" containsBlank="1" containsNumber="1" containsInteger="1" minValue="0" maxValue="551"/>
    </cacheField>
    <cacheField name="Wks u/mod" numFmtId="0">
      <sharedItems containsString="0" containsBlank="1" containsNumber="1" containsInteger="1" minValue="0" maxValue="60"/>
    </cacheField>
    <cacheField name="Weeks U/O" numFmtId="0">
      <sharedItems containsString="0" containsBlank="1" containsNumber="1" containsInteger="1" minValue="0" maxValue="30"/>
    </cacheField>
    <cacheField name="AST Rent p.m." numFmtId="0">
      <sharedItems containsString="0" containsBlank="1" containsNumber="1" minValue="0" maxValue="7950"/>
    </cacheField>
    <cacheField name="AST Rent p.w." numFmtId="0">
      <sharedItems containsString="0" containsBlank="1" containsNumber="1" minValue="0" maxValue="1834.6153846153845"/>
    </cacheField>
    <cacheField name="Total Book Cost" numFmtId="0">
      <sharedItems containsString="0" containsBlank="1" containsNumber="1" containsInteger="1" minValue="10069" maxValue="2802213"/>
    </cacheField>
    <cacheField name="Total Fees" numFmtId="0">
      <sharedItems containsString="0" containsBlank="1" containsNumber="1" containsInteger="1" minValue="0" maxValue="138600"/>
    </cacheField>
    <cacheField name="Est'd Profit" numFmtId="0">
      <sharedItems containsString="0" containsBlank="1" containsNumber="1" containsInteger="1" minValue="-425813" maxValue="1071895"/>
    </cacheField>
    <cacheField name="Profit %" numFmtId="0">
      <sharedItems containsString="0" containsBlank="1" containsNumber="1" minValue="-0.29830922237648189" maxValue="26.232098520210549"/>
    </cacheField>
    <cacheField name="Margin %" numFmtId="0">
      <sharedItems containsString="0" containsBlank="1" containsNumber="1" minValue="-0.38856806722689075" maxValue="0.88043666666666665"/>
    </cacheField>
    <cacheField name="Price / sq ft" numFmtId="0">
      <sharedItems containsString="0" containsBlank="1" containsNumber="1" minValue="0" maxValue="1887.0967741935483"/>
    </cacheField>
    <cacheField name="Old Rent p.a." numFmtId="0">
      <sharedItems containsString="0" containsBlank="1" containsNumber="1" containsInteger="1" minValue="0" maxValue="87360"/>
    </cacheField>
    <cacheField name="Surveyor Fees" numFmtId="0">
      <sharedItems containsString="0" containsBlank="1" containsNumber="1" containsInteger="1" minValue="0" maxValue="4500"/>
    </cacheField>
    <cacheField name="Agent's Commission (calc)" numFmtId="0">
      <sharedItems containsString="0" containsBlank="1" containsNumber="1" containsInteger="1" minValue="0" maxValue="138600"/>
    </cacheField>
    <cacheField name="Turnover" numFmtId="0">
      <sharedItems containsString="0" containsBlank="1" containsNumber="1" containsInteger="1" minValue="95000" maxValue="3000000"/>
    </cacheField>
    <cacheField name="Gross AST Yield %" numFmtId="0">
      <sharedItems containsString="0" containsBlank="1" containsNumber="1" minValue="0" maxValue="0.10117894736842105"/>
    </cacheField>
    <cacheField name="Net AST Yld %" numFmtId="0">
      <sharedItems containsString="0" containsBlank="1" containsNumber="1" minValue="-1.4939271255060729E-3" maxValue="9.3165269862554481E-2"/>
    </cacheField>
    <cacheField name="ValFlatNo" numFmtId="0">
      <sharedItems containsBlank="1"/>
    </cacheField>
    <cacheField name="Old Rent % Inc" numFmtId="0">
      <sharedItems containsString="0" containsBlank="1" containsNumber="1" minValue="-0.86090090090090088" maxValue="4.1296716911005573"/>
    </cacheField>
    <cacheField name="Rent Per Sq Foot" numFmtId="0">
      <sharedItems containsString="0" containsBlank="1" containsNumber="1" minValue="0" maxValue="118.71162790697674"/>
    </cacheField>
    <cacheField name="Property" numFmtId="0">
      <sharedItems containsBlank="1"/>
    </cacheField>
    <cacheField name="category" numFmtId="0">
      <sharedItems containsBlank="1"/>
    </cacheField>
    <cacheField name="ASTUnderOfferThisWeek" numFmtId="0">
      <sharedItems containsBlank="1"/>
    </cacheField>
    <cacheField name="currentstatus" numFmtId="0">
      <sharedItems containsBlank="1"/>
    </cacheField>
    <cacheField name="laststatus" numFmtId="0">
      <sharedItems containsBlank="1"/>
    </cacheField>
    <cacheField name="LetThisWeek" numFmtId="0">
      <sharedItems containsBlank="1"/>
    </cacheField>
    <cacheField name="Management Fee" numFmtId="0">
      <sharedItems containsString="0" containsBlank="1" containsNumber="1" containsInteger="1" minValue="0" maxValue="539"/>
    </cacheField>
    <cacheField name="PropBlockID" numFmtId="0">
      <sharedItems containsBlank="1"/>
    </cacheField>
    <cacheField name="propsysid" numFmtId="0">
      <sharedItems containsString="0" containsBlank="1" containsNumber="1" containsInteger="1" minValue="1" maxValue="3354"/>
    </cacheField>
    <cacheField name="TenancyStartDate" numFmtId="0">
      <sharedItems containsNonDate="0" containsDate="1" containsString="0" containsBlank="1" minDate="1901-01-01T00:00:00" maxDate="2019-04-02T00:00:00"/>
    </cacheField>
    <cacheField name="UnitID" numFmtId="0">
      <sharedItems containsBlank="1"/>
    </cacheField>
    <cacheField name="Works cost / sq ft" numFmtId="0">
      <sharedItems containsString="0" containsBlank="1" containsNumber="1" minValue="0" maxValue="268.67816091954023"/>
    </cacheField>
    <cacheField name="Net AST Yld As % of Gross" numFmtId="0">
      <sharedItems containsString="0" containsBlank="1" containsNumber="1" minValue="0" maxValue="7.0825261951747695E-2"/>
    </cacheField>
    <cacheField name="Yield On Cost %" numFmtId="0">
      <sharedItems containsString="0" containsBlank="1" containsNumber="1" minValue="-6.3408598824621094E-3" maxValue="1.1653590227430728"/>
    </cacheField>
    <cacheField name="AST Investment Value" numFmtId="0">
      <sharedItems containsString="0" containsBlank="1" containsNumber="1" containsInteger="1" minValue="90250" maxValue="2850000"/>
    </cacheField>
    <cacheField name="IV Discount" numFmtId="0">
      <sharedItems containsString="0" containsBlank="1" containsNumber="1" minValue="0.875" maxValue="0.95"/>
    </cacheField>
    <cacheField name="Adhusted IV" numFmtId="0">
      <sharedItems containsNonDate="0" containsString="0" containsBlank="1"/>
    </cacheField>
    <cacheField name="NetRentPA" numFmtId="0">
      <sharedItems containsString="0" containsBlank="1" containsNumber="1" containsInteger="1" minValue="-369" maxValue="95400"/>
    </cacheField>
    <cacheField name="EstimatedASTProfit" numFmtId="0">
      <sharedItems containsString="0" containsBlank="1" containsNumber="1" containsInteger="1" minValue="-425813" maxValue="1071895"/>
    </cacheField>
    <cacheField name="PropertyTyp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ens" refreshedDate="43679.653514583333" createdVersion="6" refreshedVersion="6" minRefreshableVersion="3" recordCount="781">
  <cacheSource type="worksheet">
    <worksheetSource ref="A1:P782" sheet="DATA"/>
  </cacheSource>
  <cacheFields count="17">
    <cacheField name="FlatNo" numFmtId="0">
      <sharedItems/>
    </cacheField>
    <cacheField name="Address" numFmtId="0">
      <sharedItems/>
    </cacheField>
    <cacheField name="Post Code" numFmtId="0">
      <sharedItems/>
    </cacheField>
    <cacheField name="City" numFmtId="0">
      <sharedItems/>
    </cacheField>
    <cacheField name="Area" numFmtId="0">
      <sharedItems/>
    </cacheField>
    <cacheField name="Size" numFmtId="0">
      <sharedItems/>
    </cacheField>
    <cacheField name="Floor Area" numFmtId="0">
      <sharedItems containsSemiMixedTypes="0" containsString="0" containsNumber="1" containsInteger="1" minValue="0" maxValue="1730"/>
    </cacheField>
    <cacheField name="AST Expires" numFmtId="0">
      <sharedItems/>
    </cacheField>
    <cacheField name="AST Wks Vacant" numFmtId="0">
      <sharedItems containsSemiMixedTypes="0" containsString="0" containsNumber="1" containsInteger="1" minValue="0" maxValue="0"/>
    </cacheField>
    <cacheField name="AST Rent p.a." numFmtId="0">
      <sharedItems containsSemiMixedTypes="0" containsString="0" containsNumber="1" containsInteger="1" minValue="1544" maxValue="50960"/>
    </cacheField>
    <cacheField name="Asking Price" numFmtId="0">
      <sharedItems containsSemiMixedTypes="0" containsString="0" containsNumber="1" containsInteger="1" minValue="95000" maxValue="2040000"/>
    </cacheField>
    <cacheField name="Mod" numFmtId="0">
      <sharedItems/>
    </cacheField>
    <cacheField name="currentstatus" numFmtId="0">
      <sharedItems/>
    </cacheField>
    <cacheField name="TenancyStartDate" numFmtId="15">
      <sharedItems containsSemiMixedTypes="0" containsNonDate="0" containsDate="1" containsString="0" minDate="1976-09-01T00:00:00" maxDate="2019-04-02T00:00:00"/>
    </cacheField>
    <cacheField name="PropertyType" numFmtId="0">
      <sharedItems/>
    </cacheField>
    <cacheField name="Convert to Dates" numFmtId="14">
      <sharedItems containsSemiMixedTypes="0" containsNonDate="0" containsDate="1" containsString="0" minDate="2010-08-31T00:00:00" maxDate="2022-04-06T00:00:00" count="404">
        <d v="2010-08-31T00:00:00"/>
        <d v="2012-07-02T00:00:00"/>
        <d v="2015-03-31T00:00:00"/>
        <d v="2016-04-30T00:00:00"/>
        <d v="2016-05-31T00:00:00"/>
        <d v="2017-04-07T00:00:00"/>
        <d v="2017-05-27T00:00:00"/>
        <d v="2017-07-04T00:00:00"/>
        <d v="2017-07-18T00:00:00"/>
        <d v="2017-08-06T00:00:00"/>
        <d v="2017-08-19T00:00:00"/>
        <d v="2017-08-26T00:00:00"/>
        <d v="2017-10-03T00:00:00"/>
        <d v="2017-10-10T00:00:00"/>
        <d v="2017-10-31T00:00:00"/>
        <d v="2018-03-20T00:00:00"/>
        <d v="2018-03-31T00:00:00"/>
        <d v="2018-04-24T00:00:00"/>
        <d v="2018-04-28T00:00:00"/>
        <d v="2018-05-04T00:00:00"/>
        <d v="2018-05-07T00:00:00"/>
        <d v="2018-05-10T00:00:00"/>
        <d v="2018-05-14T00:00:00"/>
        <d v="2018-05-15T00:00:00"/>
        <d v="2018-05-17T00:00:00"/>
        <d v="2018-05-19T00:00:00"/>
        <d v="2018-05-22T00:00:00"/>
        <d v="2018-05-25T00:00:00"/>
        <d v="2018-05-30T00:00:00"/>
        <d v="2018-06-06T00:00:00"/>
        <d v="2018-06-07T00:00:00"/>
        <d v="2018-06-16T00:00:00"/>
        <d v="2018-06-20T00:00:00"/>
        <d v="2018-06-30T00:00:00"/>
        <d v="2018-07-04T00:00:00"/>
        <d v="2018-07-05T00:00:00"/>
        <d v="2018-07-09T00:00:00"/>
        <d v="2018-07-22T00:00:00"/>
        <d v="2018-07-24T00:00:00"/>
        <d v="2018-07-26T00:00:00"/>
        <d v="2018-07-28T00:00:00"/>
        <d v="2018-07-31T00:00:00"/>
        <d v="2018-08-01T00:00:00"/>
        <d v="2018-08-08T00:00:00"/>
        <d v="2018-08-18T00:00:00"/>
        <d v="2018-08-24T00:00:00"/>
        <d v="2018-08-25T00:00:00"/>
        <d v="2018-08-30T00:00:00"/>
        <d v="2018-08-31T00:00:00"/>
        <d v="2018-09-07T00:00:00"/>
        <d v="2018-09-09T00:00:00"/>
        <d v="2018-09-29T00:00:00"/>
        <d v="2018-09-30T00:00:00"/>
        <d v="2018-10-31T00:00:00"/>
        <d v="2018-11-08T00:00:00"/>
        <d v="2018-11-09T00:00:00"/>
        <d v="2018-11-30T00:00:00"/>
        <d v="2018-12-01T00:00:00"/>
        <d v="2018-12-06T00:00:00"/>
        <d v="2018-12-23T00:00:00"/>
        <d v="2019-01-02T00:00:00"/>
        <d v="2019-01-12T00:00:00"/>
        <d v="2019-01-14T00:00:00"/>
        <d v="2019-01-16T00:00:00"/>
        <d v="2019-01-22T00:00:00"/>
        <d v="2019-01-31T00:00:00"/>
        <d v="2019-02-02T00:00:00"/>
        <d v="2019-02-12T00:00:00"/>
        <d v="2019-02-14T00:00:00"/>
        <d v="2019-02-15T00:00:00"/>
        <d v="2019-02-28T00:00:00"/>
        <d v="2019-03-02T00:00:00"/>
        <d v="2019-03-03T00:00:00"/>
        <d v="2019-03-14T00:00:00"/>
        <d v="2019-03-28T00:00:00"/>
        <d v="2019-03-29T00:00:00"/>
        <d v="2019-03-30T00:00:00"/>
        <d v="2019-03-31T00:00:00"/>
        <d v="2019-04-02T00:00:00"/>
        <d v="2019-04-03T00:00:00"/>
        <d v="2019-04-04T00:00:00"/>
        <d v="2019-04-06T00:00:00"/>
        <d v="2019-04-07T00:00:00"/>
        <d v="2019-04-08T00:00:00"/>
        <d v="2019-04-09T00:00:00"/>
        <d v="2019-04-10T00:00:00"/>
        <d v="2019-04-12T00:00:00"/>
        <d v="2019-04-13T00:00:00"/>
        <d v="2019-04-15T00:00:00"/>
        <d v="2019-04-17T00:00:00"/>
        <d v="2019-04-19T00:00:00"/>
        <d v="2019-04-20T00:00:00"/>
        <d v="2019-04-21T00:00:00"/>
        <d v="2019-04-22T00:00:00"/>
        <d v="2019-04-24T00:00:00"/>
        <d v="2019-04-25T00:00:00"/>
        <d v="2019-04-26T00:00:00"/>
        <d v="2019-04-27T00:00:00"/>
        <d v="2019-04-28T00:00:00"/>
        <d v="2019-04-30T00:00:00"/>
        <d v="2019-05-01T00:00:00"/>
        <d v="2019-05-03T00:00:00"/>
        <d v="2019-05-04T00:00:00"/>
        <d v="2019-05-05T00:00:00"/>
        <d v="2019-05-06T00:00:00"/>
        <d v="2019-05-08T00:00:00"/>
        <d v="2019-05-09T00:00:00"/>
        <d v="2019-05-10T00:00:00"/>
        <d v="2019-05-11T00:00:00"/>
        <d v="2019-05-14T00:00:00"/>
        <d v="2019-05-16T00:00:00"/>
        <d v="2019-05-17T00:00:00"/>
        <d v="2019-05-18T00:00:00"/>
        <d v="2019-05-19T00:00:00"/>
        <d v="2019-05-22T00:00:00"/>
        <d v="2019-05-23T00:00:00"/>
        <d v="2019-05-24T00:00:00"/>
        <d v="2019-05-25T00:00:00"/>
        <d v="2019-05-26T00:00:00"/>
        <d v="2019-05-27T00:00:00"/>
        <d v="2019-05-28T00:00:00"/>
        <d v="2019-05-29T00:00:00"/>
        <d v="2019-05-30T00:00:00"/>
        <d v="2019-05-31T00:00:00"/>
        <d v="2019-06-01T00:00:00"/>
        <d v="2019-06-02T00:00:00"/>
        <d v="2019-06-03T00:00:00"/>
        <d v="2019-06-04T00:00:00"/>
        <d v="2019-06-06T00:00:00"/>
        <d v="2019-06-07T00:00:00"/>
        <d v="2019-06-11T00:00:00"/>
        <d v="2019-06-12T00:00:00"/>
        <d v="2019-06-13T00:00:00"/>
        <d v="2019-06-14T00:00:00"/>
        <d v="2019-06-15T00:00:00"/>
        <d v="2019-06-16T00:00:00"/>
        <d v="2019-06-17T00:00:00"/>
        <d v="2019-06-19T00:00:00"/>
        <d v="2019-06-20T00:00:00"/>
        <d v="2019-06-21T00:00:00"/>
        <d v="2019-06-22T00:00:00"/>
        <d v="2019-06-23T00:00:00"/>
        <d v="2019-06-25T00:00:00"/>
        <d v="2019-06-26T00:00:00"/>
        <d v="2019-06-27T00:00:00"/>
        <d v="2019-06-29T00:00:00"/>
        <d v="2019-06-30T00:00:00"/>
        <d v="2019-07-01T00:00:00"/>
        <d v="2019-07-05T00:00:00"/>
        <d v="2019-07-06T00:00:00"/>
        <d v="2019-07-08T00:00:00"/>
        <d v="2019-07-10T00:00:00"/>
        <d v="2019-07-12T00:00:00"/>
        <d v="2019-07-13T00:00:00"/>
        <d v="2019-07-14T00:00:00"/>
        <d v="2019-07-15T00:00:00"/>
        <d v="2019-07-16T00:00:00"/>
        <d v="2019-07-17T00:00:00"/>
        <d v="2019-07-18T00:00:00"/>
        <d v="2019-07-20T00:00:00"/>
        <d v="2019-07-21T00:00:00"/>
        <d v="2019-07-22T00:00:00"/>
        <d v="2019-07-24T00:00:00"/>
        <d v="2019-07-25T00:00:00"/>
        <d v="2019-07-26T00:00:00"/>
        <d v="2019-07-27T00:00:00"/>
        <d v="2019-07-28T00:00:00"/>
        <d v="2019-07-29T00:00:00"/>
        <d v="2019-07-30T00:00:00"/>
        <d v="2019-07-31T00:00:00"/>
        <d v="2019-08-05T00:00:00"/>
        <d v="2019-08-07T00:00:00"/>
        <d v="2019-08-08T00:00:00"/>
        <d v="2019-08-09T00:00:00"/>
        <d v="2019-08-10T00:00:00"/>
        <d v="2019-08-11T00:00:00"/>
        <d v="2019-08-12T00:00:00"/>
        <d v="2019-08-13T00:00:00"/>
        <d v="2019-08-14T00:00:00"/>
        <d v="2019-08-15T00:00:00"/>
        <d v="2019-08-16T00:00:00"/>
        <d v="2019-08-17T00:00:00"/>
        <d v="2019-08-19T00:00:00"/>
        <d v="2019-08-20T00:00:00"/>
        <d v="2019-08-21T00:00:00"/>
        <d v="2019-08-22T00:00:00"/>
        <d v="2019-08-23T00:00:00"/>
        <d v="2019-08-24T00:00:00"/>
        <d v="2019-08-25T00:00:00"/>
        <d v="2019-08-26T00:00:00"/>
        <d v="2019-08-27T00:00:00"/>
        <d v="2019-08-28T00:00:00"/>
        <d v="2019-08-30T00:00:00"/>
        <d v="2019-08-31T00:00:00"/>
        <d v="2019-09-01T00:00:00"/>
        <d v="2019-09-02T00:00:00"/>
        <d v="2019-09-03T00:00:00"/>
        <d v="2019-09-04T00:00:00"/>
        <d v="2019-09-06T00:00:00"/>
        <d v="2019-09-07T00:00:00"/>
        <d v="2019-09-09T00:00:00"/>
        <d v="2019-09-10T00:00:00"/>
        <d v="2019-09-13T00:00:00"/>
        <d v="2019-09-14T00:00:00"/>
        <d v="2019-09-15T00:00:00"/>
        <d v="2019-09-16T00:00:00"/>
        <d v="2019-09-17T00:00:00"/>
        <d v="2019-09-18T00:00:00"/>
        <d v="2019-09-19T00:00:00"/>
        <d v="2019-09-20T00:00:00"/>
        <d v="2019-09-21T00:00:00"/>
        <d v="2019-09-22T00:00:00"/>
        <d v="2019-09-23T00:00:00"/>
        <d v="2019-09-25T00:00:00"/>
        <d v="2019-09-27T00:00:00"/>
        <d v="2019-09-28T00:00:00"/>
        <d v="2019-09-29T00:00:00"/>
        <d v="2019-09-30T00:00:00"/>
        <d v="2019-10-01T00:00:00"/>
        <d v="2019-10-02T00:00:00"/>
        <d v="2019-10-03T00:00:00"/>
        <d v="2019-10-04T00:00:00"/>
        <d v="2019-10-05T00:00:00"/>
        <d v="2019-10-07T00:00:00"/>
        <d v="2019-10-08T00:00:00"/>
        <d v="2019-10-09T00:00:00"/>
        <d v="2019-10-10T00:00:00"/>
        <d v="2019-10-11T00:00:00"/>
        <d v="2019-10-12T00:00:00"/>
        <d v="2019-10-13T00:00:00"/>
        <d v="2019-10-14T00:00:00"/>
        <d v="2019-10-15T00:00:00"/>
        <d v="2019-10-16T00:00:00"/>
        <d v="2019-10-18T00:00:00"/>
        <d v="2019-10-19T00:00:00"/>
        <d v="2019-10-20T00:00:00"/>
        <d v="2019-10-21T00:00:00"/>
        <d v="2019-10-22T00:00:00"/>
        <d v="2019-10-23T00:00:00"/>
        <d v="2019-10-24T00:00:00"/>
        <d v="2019-10-25T00:00:00"/>
        <d v="2019-10-26T00:00:00"/>
        <d v="2019-10-27T00:00:00"/>
        <d v="2019-10-28T00:00:00"/>
        <d v="2019-10-30T00:00:00"/>
        <d v="2019-10-31T00:00:00"/>
        <d v="2019-11-01T00:00:00"/>
        <d v="2019-11-02T00:00:00"/>
        <d v="2019-11-03T00:00:00"/>
        <d v="2019-11-04T00:00:00"/>
        <d v="2019-11-07T00:00:00"/>
        <d v="2019-11-08T00:00:00"/>
        <d v="2019-11-09T00:00:00"/>
        <d v="2019-11-10T00:00:00"/>
        <d v="2019-11-11T00:00:00"/>
        <d v="2019-11-12T00:00:00"/>
        <d v="2019-11-13T00:00:00"/>
        <d v="2019-11-14T00:00:00"/>
        <d v="2019-11-15T00:00:00"/>
        <d v="2019-11-16T00:00:00"/>
        <d v="2019-11-17T00:00:00"/>
        <d v="2019-11-18T00:00:00"/>
        <d v="2019-11-20T00:00:00"/>
        <d v="2019-11-21T00:00:00"/>
        <d v="2019-11-22T00:00:00"/>
        <d v="2019-11-23T00:00:00"/>
        <d v="2019-11-24T00:00:00"/>
        <d v="2019-11-27T00:00:00"/>
        <d v="2019-11-29T00:00:00"/>
        <d v="2019-11-30T00:00:00"/>
        <d v="2019-12-02T00:00:00"/>
        <d v="2019-12-04T00:00:00"/>
        <d v="2019-12-06T00:00:00"/>
        <d v="2019-12-07T00:00:00"/>
        <d v="2019-12-08T00:00:00"/>
        <d v="2019-12-09T00:00:00"/>
        <d v="2019-12-12T00:00:00"/>
        <d v="2019-12-13T00:00:00"/>
        <d v="2019-12-14T00:00:00"/>
        <d v="2019-12-15T00:00:00"/>
        <d v="2019-12-17T00:00:00"/>
        <d v="2019-12-18T00:00:00"/>
        <d v="2019-12-19T00:00:00"/>
        <d v="2019-12-20T00:00:00"/>
        <d v="2019-12-21T00:00:00"/>
        <d v="2019-12-26T00:00:00"/>
        <d v="2019-12-27T00:00:00"/>
        <d v="2019-12-31T00:00:00"/>
        <d v="2020-01-01T00:00:00"/>
        <d v="2020-01-03T00:00:00"/>
        <d v="2020-01-04T00:00:00"/>
        <d v="2020-01-05T00:00:00"/>
        <d v="2020-01-07T00:00:00"/>
        <d v="2020-01-08T00:00:00"/>
        <d v="2020-01-09T00:00:00"/>
        <d v="2020-01-11T00:00:00"/>
        <d v="2020-01-12T00:00:00"/>
        <d v="2020-01-13T00:00:00"/>
        <d v="2020-01-14T00:00:00"/>
        <d v="2020-01-15T00:00:00"/>
        <d v="2020-01-17T00:00:00"/>
        <d v="2020-01-18T00:00:00"/>
        <d v="2020-01-19T00:00:00"/>
        <d v="2020-01-20T00:00:00"/>
        <d v="2020-01-21T00:00:00"/>
        <d v="2020-01-23T00:00:00"/>
        <d v="2020-01-26T00:00:00"/>
        <d v="2020-01-27T00:00:00"/>
        <d v="2020-01-30T00:00:00"/>
        <d v="2020-01-31T00:00:00"/>
        <d v="2020-02-01T00:00:00"/>
        <d v="2020-02-02T00:00:00"/>
        <d v="2020-02-04T00:00:00"/>
        <d v="2020-02-05T00:00:00"/>
        <d v="2020-02-07T00:00:00"/>
        <d v="2020-02-08T00:00:00"/>
        <d v="2020-02-09T00:00:00"/>
        <d v="2020-02-11T00:00:00"/>
        <d v="2020-02-12T00:00:00"/>
        <d v="2020-02-13T00:00:00"/>
        <d v="2020-02-14T00:00:00"/>
        <d v="2020-02-15T00:00:00"/>
        <d v="2020-02-17T00:00:00"/>
        <d v="2020-02-19T00:00:00"/>
        <d v="2020-02-20T00:00:00"/>
        <d v="2020-02-21T00:00:00"/>
        <d v="2020-02-22T00:00:00"/>
        <d v="2020-02-23T00:00:00"/>
        <d v="2020-02-24T00:00:00"/>
        <d v="2020-02-25T00:00:00"/>
        <d v="2020-02-26T00:00:00"/>
        <d v="2020-02-27T00:00:00"/>
        <d v="2020-02-28T00:00:00"/>
        <d v="2020-02-29T00:00:00"/>
        <d v="2020-03-01T00:00:00"/>
        <d v="2020-03-02T00:00:00"/>
        <d v="2020-03-03T00:00:00"/>
        <d v="2020-03-04T00:00:00"/>
        <d v="2020-03-05T00:00:00"/>
        <d v="2020-03-07T00:00:00"/>
        <d v="2020-03-08T00:00:00"/>
        <d v="2020-03-10T00:00:00"/>
        <d v="2020-03-11T00:00:00"/>
        <d v="2020-03-12T00:00:00"/>
        <d v="2020-03-13T00:00:00"/>
        <d v="2020-03-14T00:00:00"/>
        <d v="2020-03-15T00:00:00"/>
        <d v="2020-03-16T00:00:00"/>
        <d v="2020-03-17T00:00:00"/>
        <d v="2020-03-20T00:00:00"/>
        <d v="2020-03-21T00:00:00"/>
        <d v="2020-03-22T00:00:00"/>
        <d v="2020-03-23T00:00:00"/>
        <d v="2020-03-24T00:00:00"/>
        <d v="2020-03-29T00:00:00"/>
        <d v="2020-03-30T00:00:00"/>
        <d v="2020-03-31T00:00:00"/>
        <d v="2020-04-02T00:00:00"/>
        <d v="2020-04-03T00:00:00"/>
        <d v="2020-04-05T00:00:00"/>
        <d v="2020-04-06T00:00:00"/>
        <d v="2020-04-11T00:00:00"/>
        <d v="2020-04-12T00:00:00"/>
        <d v="2020-04-13T00:00:00"/>
        <d v="2020-04-14T00:00:00"/>
        <d v="2020-04-15T00:00:00"/>
        <d v="2020-04-20T00:00:00"/>
        <d v="2020-04-21T00:00:00"/>
        <d v="2020-04-30T00:00:00"/>
        <d v="2020-05-03T00:00:00"/>
        <d v="2020-05-07T00:00:00"/>
        <d v="2020-05-08T00:00:00"/>
        <d v="2020-05-16T00:00:00"/>
        <d v="2020-05-19T00:00:00"/>
        <d v="2020-05-20T00:00:00"/>
        <d v="2020-05-25T00:00:00"/>
        <d v="2020-05-28T00:00:00"/>
        <d v="2020-05-30T00:00:00"/>
        <d v="2020-06-01T00:00:00"/>
        <d v="2020-06-21T00:00:00"/>
        <d v="2020-06-28T00:00:00"/>
        <d v="2020-08-17T00:00:00"/>
        <d v="2020-09-03T00:00:00"/>
        <d v="2020-09-04T00:00:00"/>
        <d v="2020-09-11T00:00:00"/>
        <d v="2020-09-17T00:00:00"/>
        <d v="2020-09-20T00:00:00"/>
        <d v="2020-09-25T00:00:00"/>
        <d v="2020-10-02T00:00:00"/>
        <d v="2020-10-12T00:00:00"/>
        <d v="2020-10-19T00:00:00"/>
        <d v="2020-11-29T00:00:00"/>
        <d v="2020-11-30T00:00:00"/>
        <d v="2021-01-04T00:00:00"/>
        <d v="2021-01-07T00:00:00"/>
        <d v="2021-02-13T00:00:00"/>
        <d v="2021-02-27T00:00:00"/>
        <d v="2021-03-18T00:00:00"/>
        <d v="2021-03-24T00:00:00"/>
        <d v="2021-03-30T00:00:00"/>
        <d v="2021-03-31T00:00:00"/>
        <d v="2021-10-31T00:00:00"/>
        <d v="2021-11-30T00:00:00"/>
        <d v="2022-04-05T00:00:00"/>
      </sharedItems>
      <fieldGroup par="16" base="15">
        <rangePr groupBy="months" startDate="2010-08-31T00:00:00" endDate="2022-04-06T00:00:00"/>
        <groupItems count="14">
          <s v="&lt;31/08/2010"/>
          <s v="Jan"/>
          <s v="Feb"/>
          <s v="Mar"/>
          <s v="Apr"/>
          <s v="May"/>
          <s v="Jun"/>
          <s v="Jul"/>
          <s v="Aug"/>
          <s v="Sep"/>
          <s v="Oct"/>
          <s v="Nov"/>
          <s v="Dec"/>
          <s v="&gt;06/04/2022"/>
        </groupItems>
      </fieldGroup>
    </cacheField>
    <cacheField name="Years" numFmtId="0" databaseField="0">
      <fieldGroup base="15">
        <rangePr groupBy="years" startDate="2010-08-31T00:00:00" endDate="2022-04-06T00:00:00"/>
        <groupItems count="15">
          <s v="&lt;31/08/2010"/>
          <s v="2010"/>
          <s v="2011"/>
          <s v="2012"/>
          <s v="2013"/>
          <s v="2014"/>
          <s v="2015"/>
          <s v="2016"/>
          <s v="2017"/>
          <s v="2018"/>
          <s v="2019"/>
          <s v="2020"/>
          <s v="2021"/>
          <s v="2022"/>
          <s v="&gt;06/04/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0">
  <r>
    <m/>
    <s v=""/>
    <n v="906"/>
    <n v="0"/>
    <b v="0"/>
    <s v=""/>
    <s v="18"/>
    <s v="Alyne House"/>
    <s v="SO15"/>
    <x v="0"/>
    <s v="Southampton"/>
    <s v="2KB Mod"/>
    <n v="620"/>
    <d v="2003-12-31T00:00:00"/>
    <n v="0"/>
    <n v="414"/>
    <s v="Uncharged"/>
    <d v="2003-11-01T00:00:00"/>
    <d v="2001-06-05T00:00:00"/>
    <m/>
    <m/>
    <d v="2018-11-30T00:00:00"/>
    <s v="08-Jan-2020"/>
    <n v="0"/>
    <n v="8340"/>
    <d v="2018-12-17T00:00:00"/>
    <d v="2019-01-09T00:00:00"/>
    <d v="2018-11-06T00:00:00"/>
    <d v="2018-12-14T00:00:00"/>
    <n v="4"/>
    <d v="2019-01-11T00:00:00"/>
    <m/>
    <m/>
    <n v="0"/>
    <s v="Hamptons"/>
    <s v=""/>
    <s v=""/>
    <n v="0.03"/>
    <n v="0"/>
    <n v="20"/>
    <n v="0"/>
    <n v="140000"/>
    <n v="120000"/>
    <n v="0"/>
    <n v="0"/>
    <n v="0"/>
    <n v="0"/>
    <n v="0"/>
    <n v="0"/>
    <n v="140000"/>
    <n v="0"/>
    <b v="1"/>
    <b v="0"/>
    <n v="0"/>
    <n v="0"/>
    <n v="0"/>
    <n v="68039"/>
    <n v="0"/>
    <n v="0"/>
    <m/>
    <s v="AL"/>
    <n v="0"/>
    <s v="R&amp;N"/>
    <b v="0"/>
    <b v="0"/>
    <b v="0"/>
    <b v="0"/>
    <b v="0"/>
    <n v="0"/>
    <b v="1"/>
    <n v="21"/>
    <n v="3"/>
    <n v="15"/>
    <n v="695"/>
    <n v="160.38461538461539"/>
    <n v="68039"/>
    <n v="5040"/>
    <n v="59921"/>
    <n v="0.88068607710283808"/>
    <n v="0.42800714285714286"/>
    <n v="338.16425120772948"/>
    <n v="8652"/>
    <n v="0"/>
    <n v="5040"/>
    <n v="140000"/>
    <n v="6.2706766917293238E-2"/>
    <n v="5.4473684210526313E-2"/>
    <s v="0000018"/>
    <n v="-3.6061026352288486E-2"/>
    <n v="20.144927536231883"/>
    <s v="18 Alyne House"/>
    <s v="Southampton ASTs - Queensway Portfolio"/>
    <b v="0"/>
    <s v="AST"/>
    <s v="AST"/>
    <b v="0"/>
    <n v="475"/>
    <s v="056003"/>
    <n v="195"/>
    <d v="2019-01-09T00:00:00"/>
    <s v="F018"/>
    <n v="0"/>
    <n v="4.3894736094582353E-2"/>
    <n v="0.10648304648804362"/>
    <n v="133000"/>
    <n v="0.95"/>
    <m/>
    <n v="7245"/>
    <n v="59921"/>
    <s v="AST"/>
  </r>
  <r>
    <d v="2001-10-05T00:00:00"/>
    <s v="15:03:38"/>
    <n v="837"/>
    <n v="32"/>
    <b v="0"/>
    <s v=""/>
    <s v="23"/>
    <s v="Alyne House"/>
    <s v="SO15"/>
    <x v="0"/>
    <s v="Southampton"/>
    <s v="2KB Mod"/>
    <n v="620"/>
    <d v="2003-12-31T00:00:00"/>
    <n v="0"/>
    <n v="414"/>
    <s v="Uncharged"/>
    <d v="2003-11-01T00:00:00"/>
    <d v="2001-06-05T00:00:00"/>
    <m/>
    <m/>
    <d v="2017-06-18T00:00:00"/>
    <s v="18-Jul-2019"/>
    <n v="0"/>
    <n v="8526"/>
    <d v="2013-08-07T00:00:00"/>
    <d v="2013-08-23T00:00:00"/>
    <m/>
    <m/>
    <n v="4"/>
    <m/>
    <m/>
    <m/>
    <n v="0"/>
    <s v=""/>
    <s v=""/>
    <s v=""/>
    <n v="0.03"/>
    <n v="0"/>
    <n v="20"/>
    <n v="2468"/>
    <n v="140000"/>
    <n v="140000"/>
    <n v="0"/>
    <n v="0"/>
    <n v="0"/>
    <n v="0"/>
    <n v="0"/>
    <n v="0"/>
    <n v="140000"/>
    <n v="0"/>
    <b v="1"/>
    <b v="0"/>
    <n v="0"/>
    <n v="0"/>
    <n v="0"/>
    <n v="86959"/>
    <n v="0"/>
    <n v="0"/>
    <d v="2001-07-13T00:00:00"/>
    <s v="AL"/>
    <n v="0"/>
    <s v="R&amp;N"/>
    <b v="0"/>
    <b v="0"/>
    <b v="0"/>
    <b v="0"/>
    <b v="0"/>
    <n v="0"/>
    <b v="1"/>
    <m/>
    <n v="2"/>
    <m/>
    <n v="710.5"/>
    <n v="163.96153846153845"/>
    <n v="86959"/>
    <n v="5040"/>
    <n v="41001"/>
    <n v="0.47149806230522429"/>
    <n v="0.29286428571428569"/>
    <n v="338.16425120772948"/>
    <n v="8400"/>
    <n v="0"/>
    <n v="5040"/>
    <n v="140000"/>
    <n v="6.4105263157894735E-2"/>
    <n v="5.5872180451127816E-2"/>
    <s v="0000023"/>
    <n v="1.4999999999999999E-2"/>
    <n v="20.594202898550726"/>
    <s v="23 Alyne House"/>
    <s v="Southampton ASTs - Queensway Portfolio"/>
    <b v="0"/>
    <s v="AST"/>
    <s v="AST"/>
    <b v="0"/>
    <n v="475"/>
    <s v="056003"/>
    <n v="176"/>
    <d v="2017-07-14T00:00:00"/>
    <s v="F023"/>
    <n v="0"/>
    <n v="4.4873683446332024E-2"/>
    <n v="8.5454064559160062E-2"/>
    <n v="133000"/>
    <n v="0.95"/>
    <m/>
    <n v="7431"/>
    <n v="41001"/>
    <s v="AST"/>
  </r>
  <r>
    <m/>
    <s v=""/>
    <n v="1631"/>
    <n v="0"/>
    <b v="0"/>
    <s v=""/>
    <s v="13"/>
    <s v="Alyne House"/>
    <s v="SO15"/>
    <x v="0"/>
    <s v="Southampton"/>
    <s v="2KB Mod"/>
    <n v="620"/>
    <m/>
    <n v="0"/>
    <n v="414"/>
    <s v="Uncharged"/>
    <d v="2003-11-01T00:00:00"/>
    <d v="2001-06-05T00:00:00"/>
    <m/>
    <m/>
    <d v="2019-01-01T00:00:00"/>
    <s v="03-Mar-2020"/>
    <n v="0"/>
    <n v="8700"/>
    <d v="2019-01-11T00:00:00"/>
    <d v="2019-02-01T00:00:00"/>
    <d v="2019-02-01T00:00:00"/>
    <d v="2019-02-25T00:00:00"/>
    <n v="4"/>
    <d v="2019-03-25T00:00:00"/>
    <m/>
    <m/>
    <n v="0"/>
    <s v="Leaders"/>
    <s v=""/>
    <s v=""/>
    <n v="0.03"/>
    <n v="0"/>
    <n v="20"/>
    <n v="0"/>
    <n v="140000"/>
    <n v="140000"/>
    <n v="0"/>
    <n v="0"/>
    <n v="0"/>
    <n v="0"/>
    <n v="0"/>
    <n v="0"/>
    <n v="140000"/>
    <n v="0"/>
    <b v="1"/>
    <b v="0"/>
    <n v="0"/>
    <n v="0"/>
    <n v="6000"/>
    <n v="68971"/>
    <n v="0"/>
    <n v="0"/>
    <m/>
    <s v="AL"/>
    <n v="0"/>
    <s v="R&amp;N"/>
    <b v="0"/>
    <b v="0"/>
    <b v="0"/>
    <b v="0"/>
    <b v="0"/>
    <n v="0"/>
    <b v="1"/>
    <n v="8"/>
    <n v="3"/>
    <n v="5"/>
    <n v="725"/>
    <n v="167.30769230769232"/>
    <n v="74971"/>
    <n v="5040"/>
    <n v="52989"/>
    <n v="0.70679329340678398"/>
    <n v="0.37849285714285713"/>
    <n v="338.16425120772948"/>
    <n v="8928"/>
    <n v="0"/>
    <n v="5040"/>
    <n v="140000"/>
    <n v="6.5413533834586465E-2"/>
    <n v="5.7180451127819547E-2"/>
    <s v="0000013"/>
    <n v="-2.5537634408602152E-2"/>
    <n v="21.014492753623188"/>
    <s v="13 Alyne House"/>
    <s v="Southampton ASTs - Queensway Portfolio"/>
    <b v="0"/>
    <s v="AST"/>
    <s v="AST"/>
    <b v="0"/>
    <n v="475"/>
    <s v="056003"/>
    <n v="450"/>
    <d v="2019-03-04T00:00:00"/>
    <s v="F013"/>
    <n v="14.492753623188406"/>
    <n v="4.5789472904420439E-2"/>
    <n v="0.11026373403314436"/>
    <n v="133000"/>
    <n v="0.95"/>
    <m/>
    <n v="7605"/>
    <n v="52989"/>
    <s v="AST"/>
  </r>
  <r>
    <m/>
    <s v=""/>
    <n v="4211"/>
    <n v="0"/>
    <b v="0"/>
    <s v=""/>
    <s v="28"/>
    <s v="Alyne House"/>
    <s v="SO15"/>
    <x v="0"/>
    <s v="Other"/>
    <s v="2KB F"/>
    <n v="854"/>
    <m/>
    <n v="0"/>
    <n v="441"/>
    <s v="Uncharged"/>
    <m/>
    <d v="2001-06-05T00:00:00"/>
    <m/>
    <m/>
    <d v="2019-01-15T00:00:00"/>
    <s v="19-Feb-2020"/>
    <n v="0"/>
    <n v="8880"/>
    <d v="2017-10-23T00:00:00"/>
    <d v="2018-01-10T00:00:00"/>
    <m/>
    <m/>
    <n v="4"/>
    <m/>
    <m/>
    <m/>
    <n v="0"/>
    <s v="Leaders"/>
    <s v=""/>
    <s v=""/>
    <n v="0.03"/>
    <n v="0"/>
    <n v="20"/>
    <n v="0"/>
    <n v="120000"/>
    <n v="140000"/>
    <n v="0"/>
    <n v="0"/>
    <n v="0"/>
    <n v="0"/>
    <n v="0"/>
    <n v="0"/>
    <n v="140000"/>
    <n v="0"/>
    <b v="0"/>
    <b v="0"/>
    <n v="0"/>
    <n v="0"/>
    <n v="0"/>
    <n v="87973"/>
    <n v="0"/>
    <n v="0"/>
    <m/>
    <s v="AL"/>
    <n v="0"/>
    <s v="R&amp;N"/>
    <b v="0"/>
    <b v="0"/>
    <b v="0"/>
    <b v="0"/>
    <b v="0"/>
    <n v="0"/>
    <b v="0"/>
    <m/>
    <n v="11"/>
    <m/>
    <n v="740"/>
    <n v="170.76923076923077"/>
    <n v="87973"/>
    <n v="5040"/>
    <n v="39987"/>
    <n v="0.45453718754617894"/>
    <n v="0.28562142857142858"/>
    <n v="317.46031746031747"/>
    <n v="9120"/>
    <n v="0"/>
    <n v="5040"/>
    <n v="140000"/>
    <n v="6.6766917293233086E-2"/>
    <n v="6.0345864661654133E-2"/>
    <s v="0000028"/>
    <n v="-2.6315789473684209E-2"/>
    <n v="20.136054421768709"/>
    <s v="28 Alyne House"/>
    <s v="Southampton ASTs - Queensway Portfolio"/>
    <b v="0"/>
    <s v="AST"/>
    <s v="AST"/>
    <b v="0"/>
    <n v="0"/>
    <s v="056003"/>
    <n v="2958"/>
    <d v="2019-02-20T00:00:00"/>
    <s v="F028"/>
    <n v="0"/>
    <n v="4.6736841309339486E-2"/>
    <n v="9.1232537255748924E-2"/>
    <n v="133000"/>
    <n v="0.95"/>
    <m/>
    <n v="8026"/>
    <n v="39987"/>
    <s v="AST"/>
  </r>
  <r>
    <d v="2001-10-05T00:00:00"/>
    <s v="15:03:20"/>
    <n v="836"/>
    <n v="32"/>
    <b v="0"/>
    <s v=""/>
    <s v="8"/>
    <s v="Alyne House"/>
    <s v="SO15"/>
    <x v="0"/>
    <s v="Southampton"/>
    <s v="2KB F"/>
    <n v="620"/>
    <d v="2003-12-31T00:00:00"/>
    <n v="0"/>
    <n v="414"/>
    <s v="Uncharged"/>
    <d v="2003-11-01T00:00:00"/>
    <d v="2001-06-05T00:00:00"/>
    <m/>
    <m/>
    <d v="2018-04-19T00:00:00"/>
    <s v="19-Apr-2019"/>
    <n v="0"/>
    <n v="9300"/>
    <d v="2015-07-02T00:00:00"/>
    <d v="2015-10-16T00:00:00"/>
    <m/>
    <m/>
    <n v="4"/>
    <m/>
    <m/>
    <m/>
    <n v="0"/>
    <s v=""/>
    <s v=""/>
    <s v=""/>
    <n v="0.03"/>
    <n v="0"/>
    <n v="20"/>
    <n v="2468"/>
    <n v="140000"/>
    <n v="140000"/>
    <n v="0"/>
    <n v="0"/>
    <n v="0"/>
    <n v="0"/>
    <n v="0"/>
    <n v="0"/>
    <n v="140000"/>
    <n v="0"/>
    <b v="0"/>
    <b v="0"/>
    <n v="0"/>
    <n v="0"/>
    <n v="0"/>
    <n v="106269"/>
    <n v="0"/>
    <n v="0"/>
    <d v="2001-07-13T00:00:00"/>
    <s v="AL"/>
    <n v="0"/>
    <s v="R&amp;N"/>
    <b v="0"/>
    <b v="0"/>
    <b v="0"/>
    <b v="0"/>
    <b v="0"/>
    <n v="0"/>
    <b v="1"/>
    <m/>
    <n v="15"/>
    <m/>
    <n v="775"/>
    <n v="178.84615384615384"/>
    <n v="106269"/>
    <n v="5040"/>
    <n v="21691"/>
    <n v="0.20411408783370502"/>
    <n v="0.15493571428571429"/>
    <n v="338.16425120772948"/>
    <n v="8652"/>
    <n v="0"/>
    <n v="5040"/>
    <n v="140000"/>
    <n v="6.9924812030075181E-2"/>
    <n v="6.169172932330827E-2"/>
    <s v="0000008"/>
    <n v="7.4895977808599162E-2"/>
    <n v="22.463768115942027"/>
    <s v="8 Alyne House"/>
    <s v="Southampton ASTs - Queensway Portfolio"/>
    <b v="0"/>
    <s v="AST"/>
    <s v="AST"/>
    <b v="0"/>
    <n v="475"/>
    <s v="056003"/>
    <n v="175"/>
    <d v="2018-04-20T00:00:00"/>
    <s v="F008"/>
    <n v="0"/>
    <n v="4.8947367587483907E-2"/>
    <n v="7.7209722496682939E-2"/>
    <n v="133000"/>
    <n v="0.95"/>
    <m/>
    <n v="8205"/>
    <n v="21691"/>
    <s v="AST"/>
  </r>
  <r>
    <m/>
    <s v=""/>
    <n v="905"/>
    <n v="0"/>
    <b v="0"/>
    <s v=""/>
    <s v="3"/>
    <s v="Alyne House"/>
    <s v="SO15"/>
    <x v="0"/>
    <s v="Southampton"/>
    <s v="2KB Mod"/>
    <n v="620"/>
    <d v="2003-12-31T00:00:00"/>
    <n v="0"/>
    <n v="414"/>
    <s v="Uncharged"/>
    <d v="2003-11-01T00:00:00"/>
    <d v="2001-06-05T00:00:00"/>
    <m/>
    <m/>
    <d v="2018-04-10T00:00:00"/>
    <s v="13-Apr-2020"/>
    <n v="0"/>
    <n v="9300"/>
    <d v="2015-11-02T00:00:00"/>
    <d v="2015-12-22T00:00:00"/>
    <d v="2018-04-10T00:00:00"/>
    <m/>
    <n v="4"/>
    <m/>
    <m/>
    <m/>
    <n v="0"/>
    <s v="Hamptons"/>
    <s v=""/>
    <s v=""/>
    <n v="0.03"/>
    <n v="0"/>
    <n v="20"/>
    <n v="0"/>
    <n v="140000"/>
    <n v="140000"/>
    <n v="0"/>
    <n v="0"/>
    <n v="0"/>
    <n v="0"/>
    <n v="0"/>
    <n v="0"/>
    <n v="140000"/>
    <n v="0"/>
    <b v="1"/>
    <b v="0"/>
    <n v="0"/>
    <n v="0"/>
    <n v="0"/>
    <n v="68038"/>
    <n v="0"/>
    <n v="0"/>
    <m/>
    <s v="AL"/>
    <n v="0"/>
    <s v="R&amp;N"/>
    <b v="0"/>
    <b v="0"/>
    <b v="0"/>
    <b v="0"/>
    <b v="0"/>
    <n v="0"/>
    <b v="1"/>
    <n v="51"/>
    <n v="7"/>
    <m/>
    <n v="775"/>
    <n v="178.84615384615384"/>
    <n v="68038"/>
    <n v="5040"/>
    <n v="59922"/>
    <n v="0.88071371880419769"/>
    <n v="0.42801428571428574"/>
    <n v="338.16425120772948"/>
    <n v="9300"/>
    <n v="0"/>
    <n v="5040"/>
    <n v="140000"/>
    <n v="6.9924812030075181E-2"/>
    <n v="6.169172932330827E-2"/>
    <s v="0000003"/>
    <n v="0"/>
    <n v="22.463768115942027"/>
    <s v="3 Alyne House"/>
    <s v="Southampton ASTs - Queensway Portfolio"/>
    <b v="0"/>
    <s v="AST"/>
    <s v="AST"/>
    <b v="0"/>
    <n v="475"/>
    <s v="056003"/>
    <n v="194"/>
    <d v="2018-04-14T00:00:00"/>
    <s v="F003"/>
    <n v="0"/>
    <n v="4.8947367587483907E-2"/>
    <n v="0.12059437373232605"/>
    <n v="133000"/>
    <n v="0.95"/>
    <m/>
    <n v="8205"/>
    <n v="59922"/>
    <s v="AST"/>
  </r>
  <r>
    <d v="2001-10-19T00:00:00"/>
    <s v="10:35:54"/>
    <n v="330"/>
    <n v="27"/>
    <b v="0"/>
    <s v=""/>
    <s v="12"/>
    <s v="Amber Court"/>
    <s v="CR4"/>
    <x v="1"/>
    <s v="South West London (Outer)"/>
    <s v="2KB"/>
    <n v="1200"/>
    <d v="2017-12-31T00:00:00"/>
    <n v="0"/>
    <n v="408"/>
    <s v="RBS"/>
    <d v="2004-06-01T00:00:00"/>
    <d v="1998-08-25T00:00:00"/>
    <m/>
    <m/>
    <d v="2007-12-20T00:00:00"/>
    <s v="30-Nov-2018"/>
    <n v="0"/>
    <n v="9300"/>
    <d v="2007-12-21T00:00:00"/>
    <d v="2008-01-15T00:00:00"/>
    <m/>
    <m/>
    <n v="4"/>
    <m/>
    <m/>
    <m/>
    <n v="0"/>
    <s v=""/>
    <s v=""/>
    <s v=""/>
    <n v="0.03"/>
    <n v="0"/>
    <n v="20"/>
    <n v="0"/>
    <n v="190000"/>
    <n v="190000"/>
    <n v="0"/>
    <n v="0"/>
    <n v="0"/>
    <n v="0"/>
    <n v="0"/>
    <n v="0"/>
    <n v="190000"/>
    <n v="0"/>
    <b v="1"/>
    <b v="0"/>
    <n v="0"/>
    <n v="0"/>
    <n v="0"/>
    <n v="49338"/>
    <n v="0"/>
    <n v="0"/>
    <d v="1999-07-06T00:00:00"/>
    <s v="AL"/>
    <n v="0"/>
    <s v="Askey"/>
    <b v="0"/>
    <b v="0"/>
    <b v="0"/>
    <b v="0"/>
    <b v="0"/>
    <n v="0"/>
    <b v="1"/>
    <m/>
    <n v="3"/>
    <m/>
    <n v="775"/>
    <n v="178.84615384615384"/>
    <n v="49338"/>
    <n v="6840"/>
    <n v="124322"/>
    <n v="2.5198021808747821"/>
    <n v="0.65432631578947364"/>
    <n v="465.68627450980392"/>
    <n v="8760"/>
    <n v="0"/>
    <n v="6840"/>
    <n v="190000"/>
    <n v="5.1523545706371188E-2"/>
    <n v="4.1889196675900277E-2"/>
    <s v="0000012"/>
    <n v="6.1643835616438353E-2"/>
    <n v="22.794117647058822"/>
    <s v="12 Amber Court"/>
    <s v="Amber Court ASTs"/>
    <b v="0"/>
    <s v="AST"/>
    <s v="vac"/>
    <b v="0"/>
    <n v="539"/>
    <s v="070001"/>
    <n v="2881"/>
    <d v="2008-01-18T00:00:00"/>
    <s v="F012"/>
    <n v="0"/>
    <n v="3.60664813802513E-2"/>
    <n v="0.1532490169848798"/>
    <n v="180500"/>
    <n v="0.95"/>
    <m/>
    <n v="7561"/>
    <n v="124322"/>
    <s v="AST"/>
  </r>
  <r>
    <m/>
    <s v=""/>
    <n v="4330"/>
    <n v="0"/>
    <b v="0"/>
    <s v=""/>
    <s v="11"/>
    <s v="Bankton Road (lyvly) (vac)"/>
    <s v="SW2"/>
    <x v="2"/>
    <s v="South West London/surrey"/>
    <s v="6kb"/>
    <m/>
    <m/>
    <n v="0"/>
    <n v="1781"/>
    <s v="Uncharged"/>
    <m/>
    <d v="2018-04-17T00:00:00"/>
    <m/>
    <m/>
    <d v="2018-04-17T00:00:00"/>
    <s v="vacant"/>
    <n v="50"/>
    <n v="88000"/>
    <d v="2018-04-17T00:00:00"/>
    <d v="2019-03-31T00:00:00"/>
    <m/>
    <m/>
    <n v="4"/>
    <m/>
    <m/>
    <m/>
    <n v="0"/>
    <s v=""/>
    <s v=""/>
    <s v=""/>
    <n v="0.03"/>
    <n v="0"/>
    <n v="20"/>
    <n v="0"/>
    <n v="0"/>
    <n v="1350000"/>
    <n v="0"/>
    <n v="0"/>
    <n v="0"/>
    <n v="0"/>
    <n v="0"/>
    <n v="0"/>
    <n v="1350000"/>
    <n v="0"/>
    <b v="0"/>
    <b v="0"/>
    <n v="0"/>
    <n v="0"/>
    <n v="0"/>
    <n v="1276382"/>
    <n v="0"/>
    <n v="0"/>
    <m/>
    <s v="MB"/>
    <n v="0"/>
    <s v="Lyvly"/>
    <b v="0"/>
    <b v="0"/>
    <b v="0"/>
    <b v="0"/>
    <b v="0"/>
    <n v="0"/>
    <b v="0"/>
    <m/>
    <n v="49"/>
    <m/>
    <n v="0"/>
    <n v="0"/>
    <n v="1276382"/>
    <n v="48600"/>
    <n v="-42482"/>
    <n v="-3.3283139373635792E-2"/>
    <n v="-3.1468148148148148E-2"/>
    <n v="758.00112296462657"/>
    <n v="0"/>
    <n v="0"/>
    <n v="48600"/>
    <n v="1350000"/>
    <n v="0"/>
    <n v="0"/>
    <s v="0000011"/>
    <n v="0"/>
    <n v="0"/>
    <s v="11 Bankton Road (lyvly) (vac)"/>
    <s v="Under Modernisation For Let - from Regs or Assureds"/>
    <b v="0"/>
    <s v=""/>
    <s v="vac"/>
    <b v="0"/>
    <n v="0"/>
    <s v="070041"/>
    <n v="3078"/>
    <m/>
    <s v="H011"/>
    <n v="0"/>
    <n v="0"/>
    <m/>
    <n v="1282500"/>
    <n v="0.95"/>
    <m/>
    <m/>
    <n v="-42482"/>
    <s v="AST"/>
  </r>
  <r>
    <m/>
    <s v=""/>
    <n v="1584"/>
    <n v="0"/>
    <b v="0"/>
    <s v=""/>
    <s v="15"/>
    <s v="Bonchurch Road"/>
    <s v="BN2 3PJ"/>
    <x v="3"/>
    <s v="South Coast"/>
    <s v="3kb balc"/>
    <n v="966"/>
    <m/>
    <n v="0"/>
    <n v="483"/>
    <s v="RBS"/>
    <m/>
    <d v="2005-03-22T00:00:00"/>
    <m/>
    <m/>
    <d v="2017-10-19T00:00:00"/>
    <s v="20-Dec-2019"/>
    <n v="0"/>
    <n v="1544"/>
    <d v="2015-08-17T00:00:00"/>
    <d v="2015-09-15T00:00:00"/>
    <m/>
    <m/>
    <n v="4"/>
    <m/>
    <m/>
    <m/>
    <n v="0"/>
    <s v="B.Alderton"/>
    <s v=""/>
    <s v=""/>
    <n v="0.03"/>
    <n v="0"/>
    <n v="20"/>
    <n v="0"/>
    <n v="200000"/>
    <n v="230000"/>
    <n v="0"/>
    <n v="0"/>
    <n v="0"/>
    <n v="0"/>
    <n v="0"/>
    <n v="0"/>
    <n v="230000"/>
    <n v="0"/>
    <b v="0"/>
    <b v="0"/>
    <n v="0"/>
    <n v="0"/>
    <n v="0"/>
    <n v="140884"/>
    <n v="0"/>
    <n v="0"/>
    <m/>
    <s v="AL"/>
    <n v="0"/>
    <s v="Maguire"/>
    <b v="0"/>
    <b v="0"/>
    <b v="0"/>
    <b v="0"/>
    <b v="0"/>
    <n v="0"/>
    <b v="0"/>
    <m/>
    <n v="4"/>
    <m/>
    <n v="128.66666666666666"/>
    <n v="29.692307692307693"/>
    <n v="140884"/>
    <n v="8280"/>
    <n v="69336"/>
    <n v="0.49214956985889102"/>
    <n v="0.30146086956521739"/>
    <n v="476.1904761904762"/>
    <n v="11100"/>
    <n v="0"/>
    <n v="8280"/>
    <n v="230000"/>
    <n v="7.0663615560640734E-3"/>
    <n v="1.7848970251716246E-4"/>
    <s v="0000015"/>
    <n v="-0.86090090090090088"/>
    <n v="3.1966873706004142"/>
    <s v="15 Bonchurch Road"/>
    <s v="Bonchurch Road ASTs"/>
    <b v="0"/>
    <s v="AST"/>
    <s v="AST"/>
    <b v="0"/>
    <n v="539"/>
    <s v="046014"/>
    <n v="430"/>
    <d v="2017-12-21T00:00:00"/>
    <s v="F015"/>
    <n v="0"/>
    <n v="4.9464530050072576E-3"/>
    <n v="2.7682348598847276E-4"/>
    <n v="218500"/>
    <n v="0.875"/>
    <m/>
    <n v="39"/>
    <n v="69336"/>
    <s v="AST"/>
  </r>
  <r>
    <m/>
    <s v=""/>
    <n v="2716"/>
    <n v="0"/>
    <b v="0"/>
    <s v=""/>
    <s v="2A"/>
    <s v="College Road"/>
    <s v="GU27"/>
    <x v="1"/>
    <s v="West"/>
    <s v="4KB"/>
    <n v="500"/>
    <m/>
    <n v="0"/>
    <n v="645"/>
    <s v="Uncharged"/>
    <m/>
    <d v="2011-04-07T00:00:00"/>
    <m/>
    <m/>
    <m/>
    <s v="on-going"/>
    <n v="0"/>
    <n v="6240"/>
    <m/>
    <m/>
    <m/>
    <m/>
    <n v="4"/>
    <m/>
    <m/>
    <m/>
    <n v="0"/>
    <s v=""/>
    <s v=""/>
    <s v=""/>
    <n v="0.03"/>
    <n v="0"/>
    <n v="20"/>
    <n v="0"/>
    <n v="200000"/>
    <n v="200000"/>
    <n v="0"/>
    <n v="0"/>
    <n v="0"/>
    <n v="0"/>
    <n v="0"/>
    <n v="0"/>
    <n v="200000"/>
    <n v="0"/>
    <b v="0"/>
    <b v="0"/>
    <n v="0"/>
    <n v="0"/>
    <n v="0"/>
    <n v="116000"/>
    <n v="0"/>
    <n v="0"/>
    <m/>
    <s v="PY"/>
    <n v="0"/>
    <s v=""/>
    <b v="0"/>
    <b v="0"/>
    <b v="0"/>
    <b v="0"/>
    <b v="0"/>
    <n v="0"/>
    <b v="0"/>
    <m/>
    <m/>
    <m/>
    <n v="520"/>
    <n v="120"/>
    <n v="116000"/>
    <n v="7200"/>
    <n v="66800"/>
    <n v="0.57586206896551728"/>
    <n v="0.33400000000000002"/>
    <n v="310.07751937984494"/>
    <n v="6000"/>
    <n v="0"/>
    <n v="7200"/>
    <n v="200000"/>
    <n v="3.2842105263157895E-2"/>
    <n v="3.0210526315789472E-2"/>
    <s v="000002A"/>
    <n v="0.04"/>
    <n v="9.6744186046511622"/>
    <s v="2A College Road"/>
    <s v="Other AST Properties"/>
    <b v="0"/>
    <s v="AST"/>
    <s v=""/>
    <b v="0"/>
    <n v="0"/>
    <s v="018004"/>
    <n v="1425"/>
    <d v="2011-04-07T00:00:00"/>
    <s v="FFFF"/>
    <n v="0"/>
    <n v="2.2989473292702123E-2"/>
    <n v="4.9482758620689654E-2"/>
    <n v="190000"/>
    <n v="0.95"/>
    <m/>
    <n v="5740"/>
    <n v="66800"/>
    <s v="AST"/>
  </r>
  <r>
    <m/>
    <s v=""/>
    <n v="4591"/>
    <n v="0"/>
    <b v="0"/>
    <s v=""/>
    <s v="26"/>
    <s v="Connaught Mansions (reg)"/>
    <s v="SW11"/>
    <x v="2"/>
    <s v="South West London/surrey"/>
    <s v="3KB"/>
    <n v="0"/>
    <m/>
    <n v="0"/>
    <n v="857"/>
    <s v="Uncharged"/>
    <m/>
    <d v="2018-09-11T00:00:00"/>
    <d v="2019-02-12T00:00:00"/>
    <m/>
    <m/>
    <s v=""/>
    <n v="0"/>
    <n v="8222"/>
    <m/>
    <m/>
    <m/>
    <m/>
    <n v="4"/>
    <m/>
    <m/>
    <m/>
    <n v="0"/>
    <s v=""/>
    <s v=""/>
    <s v=""/>
    <n v="0.03"/>
    <n v="0"/>
    <n v="20"/>
    <n v="0"/>
    <n v="0"/>
    <n v="695000"/>
    <n v="0"/>
    <n v="0"/>
    <n v="0"/>
    <n v="0"/>
    <n v="0"/>
    <n v="0"/>
    <n v="695000"/>
    <n v="0"/>
    <b v="0"/>
    <b v="0"/>
    <n v="0"/>
    <n v="0"/>
    <n v="0"/>
    <n v="560607"/>
    <n v="0"/>
    <n v="0"/>
    <m/>
    <s v="SL"/>
    <n v="0"/>
    <s v=""/>
    <b v="0"/>
    <b v="0"/>
    <b v="0"/>
    <b v="0"/>
    <b v="0"/>
    <n v="0"/>
    <b v="0"/>
    <m/>
    <m/>
    <m/>
    <n v="685.16666666666663"/>
    <n v="158.11538461538461"/>
    <n v="560607"/>
    <n v="25020"/>
    <n v="74623"/>
    <n v="0.13311107424630803"/>
    <n v="0.10737122302158274"/>
    <n v="810.96849474912483"/>
    <n v="8222"/>
    <n v="0"/>
    <n v="25020"/>
    <n v="695000"/>
    <n v="1.2452858765619084E-2"/>
    <n v="1.2452858765619084E-2"/>
    <s v="0000026"/>
    <n v="0"/>
    <n v="9.593932322053675"/>
    <s v="26 Connaught Mansions (reg)"/>
    <s v="Awaiting Possession - For Let from Regs or Assureds"/>
    <b v="0"/>
    <s v=""/>
    <s v="reg"/>
    <b v="0"/>
    <n v="0"/>
    <s v="070044"/>
    <n v="3344"/>
    <d v="1901-01-01T00:00:00"/>
    <s v="F026"/>
    <n v="0"/>
    <n v="8.7170009874837136E-3"/>
    <n v="1.4666245694399107E-2"/>
    <n v="660250"/>
    <n v="0.91"/>
    <m/>
    <n v="8222"/>
    <n v="74623"/>
    <s v="AST"/>
  </r>
  <r>
    <d v="2001-08-31T00:00:00"/>
    <s v="10:31:10"/>
    <n v="733"/>
    <n v="31"/>
    <b v="0"/>
    <s v=""/>
    <s v="F52"/>
    <s v="Du Cane Court"/>
    <s v="SW17"/>
    <x v="2"/>
    <s v="South West London (Outer)"/>
    <s v="1KB"/>
    <n v="1818"/>
    <m/>
    <n v="0"/>
    <n v="256"/>
    <s v="RBS"/>
    <d v="2004-06-01T00:00:00"/>
    <d v="2000-05-17T00:00:00"/>
    <m/>
    <m/>
    <d v="2014-10-06T00:00:00"/>
    <s v="01-Nov-2019"/>
    <n v="0"/>
    <n v="1988"/>
    <d v="2004-08-16T00:00:00"/>
    <d v="2004-10-08T00:00:00"/>
    <m/>
    <m/>
    <n v="4"/>
    <m/>
    <m/>
    <m/>
    <n v="0"/>
    <s v=""/>
    <s v=""/>
    <s v=""/>
    <n v="0.03"/>
    <n v="0"/>
    <n v="20"/>
    <n v="0"/>
    <n v="260000"/>
    <n v="260000"/>
    <n v="0"/>
    <n v="0"/>
    <n v="0"/>
    <n v="0"/>
    <n v="0"/>
    <n v="0"/>
    <n v="260000"/>
    <n v="0"/>
    <b v="1"/>
    <b v="0"/>
    <n v="0"/>
    <n v="0"/>
    <n v="0"/>
    <n v="58194"/>
    <n v="0"/>
    <n v="0"/>
    <d v="2001-06-08T00:00:00"/>
    <s v="MB"/>
    <n v="0"/>
    <s v="Ark"/>
    <b v="0"/>
    <b v="0"/>
    <b v="0"/>
    <b v="0"/>
    <b v="0"/>
    <n v="0"/>
    <b v="1"/>
    <m/>
    <n v="7"/>
    <m/>
    <n v="165.66666666666666"/>
    <n v="38.230769230769234"/>
    <n v="58194"/>
    <n v="9360"/>
    <n v="179446"/>
    <n v="3.0835824999140806"/>
    <n v="0.69017692307692313"/>
    <n v="1015.625"/>
    <n v="11644"/>
    <n v="0"/>
    <n v="9360"/>
    <n v="260000"/>
    <n v="8.0485829959514171E-3"/>
    <n v="-1.4939271255060729E-3"/>
    <s v="F0000052"/>
    <n v="-0.82926829268292679"/>
    <n v="7.765625"/>
    <s v="F52 Du Cane Court"/>
    <s v="Du Cane Court ASTs"/>
    <b v="0"/>
    <s v="AST"/>
    <s v=""/>
    <b v="0"/>
    <n v="539"/>
    <s v="100121"/>
    <n v="95"/>
    <d v="2015-11-02T00:00:00"/>
    <s v="FF52"/>
    <n v="0"/>
    <n v="5.6340080012194059E-3"/>
    <n v="-6.3408598824621094E-3"/>
    <n v="247000"/>
    <n v="0.95"/>
    <m/>
    <n v="-369"/>
    <n v="179446"/>
    <s v="AST"/>
  </r>
  <r>
    <m/>
    <s v=""/>
    <n v="0"/>
    <n v="0"/>
    <b v="0"/>
    <s v=""/>
    <s v="80"/>
    <s v="Eaton Manor"/>
    <s v="BN3 3PT"/>
    <x v="4"/>
    <s v="South Coast"/>
    <s v="1KB"/>
    <n v="1426"/>
    <m/>
    <n v="0"/>
    <n v="315"/>
    <s v="AVIVA"/>
    <d v="2005-06-01T00:00:00"/>
    <d v="1999-02-16T00:00:00"/>
    <m/>
    <m/>
    <d v="2016-11-30T00:00:00"/>
    <s v="26-May-2019"/>
    <n v="0"/>
    <n v="8862"/>
    <d v="2016-12-12T00:00:00"/>
    <d v="2017-01-12T00:00:00"/>
    <d v="2017-02-01T00:00:00"/>
    <m/>
    <n v="0"/>
    <m/>
    <m/>
    <m/>
    <n v="0"/>
    <s v="Priors/Y.Lee"/>
    <s v=""/>
    <s v=""/>
    <n v="0.03"/>
    <n v="0"/>
    <n v="20"/>
    <n v="0"/>
    <n v="166500"/>
    <n v="170000"/>
    <n v="0"/>
    <n v="0"/>
    <n v="0"/>
    <n v="0"/>
    <n v="0"/>
    <n v="0"/>
    <n v="170000"/>
    <n v="0"/>
    <b v="0"/>
    <b v="0"/>
    <n v="0"/>
    <n v="0"/>
    <n v="0"/>
    <n v="84498"/>
    <n v="0"/>
    <n v="0"/>
    <m/>
    <s v="PY"/>
    <n v="0"/>
    <s v="Maguire"/>
    <b v="0"/>
    <b v="0"/>
    <b v="0"/>
    <b v="0"/>
    <b v="0"/>
    <n v="0"/>
    <b v="1"/>
    <n v="113"/>
    <n v="4"/>
    <m/>
    <n v="738.5"/>
    <n v="170.42307692307693"/>
    <n v="84498"/>
    <n v="6120"/>
    <n v="70882"/>
    <n v="0.83886009136310924"/>
    <n v="0.41695294117647058"/>
    <n v="539.68253968253964"/>
    <n v="8340"/>
    <n v="0"/>
    <n v="6120"/>
    <n v="170000"/>
    <n v="5.4873065015479873E-2"/>
    <n v="4.2705882352941177E-2"/>
    <s v="0000080"/>
    <n v="6.2589928057553951E-2"/>
    <n v="28.133333333333333"/>
    <s v="80 Eaton Manor"/>
    <s v="Eaton Manor ASTs"/>
    <b v="0"/>
    <s v="AST"/>
    <s v="AST"/>
    <b v="0"/>
    <n v="539"/>
    <s v="043001"/>
    <n v="1"/>
    <d v="2017-05-27T00:00:00"/>
    <s v="F080"/>
    <n v="0"/>
    <n v="3.8411144856697998E-2"/>
    <n v="8.1623233686004396E-2"/>
    <n v="161500"/>
    <n v="0.875"/>
    <m/>
    <n v="6897"/>
    <n v="70882"/>
    <s v="AST"/>
  </r>
  <r>
    <m/>
    <s v=""/>
    <n v="959"/>
    <n v="0"/>
    <b v="0"/>
    <s v=""/>
    <s v="76"/>
    <s v="Eaton Manor"/>
    <s v="BN3 3PT"/>
    <x v="4"/>
    <s v="South Coast"/>
    <s v="1KB"/>
    <n v="1426"/>
    <m/>
    <n v="0"/>
    <n v="315"/>
    <s v="AVIVA"/>
    <d v="2005-06-01T00:00:00"/>
    <d v="1999-02-16T00:00:00"/>
    <m/>
    <m/>
    <d v="2008-08-31T00:00:00"/>
    <s v="04-Dec-2019"/>
    <n v="0"/>
    <n v="9060"/>
    <d v="2008-09-01T00:00:00"/>
    <d v="2008-11-10T00:00:00"/>
    <m/>
    <m/>
    <n v="4"/>
    <m/>
    <m/>
    <m/>
    <n v="0"/>
    <s v=""/>
    <s v=""/>
    <s v=""/>
    <n v="0.03"/>
    <n v="0"/>
    <n v="20"/>
    <n v="0"/>
    <n v="166500"/>
    <n v="170000"/>
    <n v="0"/>
    <n v="0"/>
    <n v="0"/>
    <n v="0"/>
    <n v="0"/>
    <n v="0"/>
    <n v="170000"/>
    <n v="0"/>
    <b v="1"/>
    <b v="0"/>
    <n v="0"/>
    <n v="0"/>
    <n v="0"/>
    <n v="60753"/>
    <n v="0"/>
    <n v="0"/>
    <m/>
    <s v="PY"/>
    <n v="0"/>
    <s v="Maguire"/>
    <b v="0"/>
    <b v="0"/>
    <b v="0"/>
    <b v="0"/>
    <b v="0"/>
    <n v="0"/>
    <b v="1"/>
    <m/>
    <n v="10"/>
    <m/>
    <n v="755"/>
    <n v="174.23076923076923"/>
    <n v="60753"/>
    <n v="6120"/>
    <n v="94627"/>
    <n v="1.5575691735387553"/>
    <n v="0.55662941176470593"/>
    <n v="539.68253968253964"/>
    <n v="8784"/>
    <n v="0"/>
    <n v="6120"/>
    <n v="170000"/>
    <n v="5.6099071207430337E-2"/>
    <n v="4.3931888544891641E-2"/>
    <s v="0000076"/>
    <n v="3.1420765027322405E-2"/>
    <n v="28.761904761904763"/>
    <s v="76 Eaton Manor"/>
    <s v="Eaton Manor ASTs"/>
    <b v="0"/>
    <s v="AST"/>
    <s v=""/>
    <b v="0"/>
    <n v="539"/>
    <s v="043001"/>
    <n v="209"/>
    <d v="2008-12-05T00:00:00"/>
    <s v="F076"/>
    <n v="0"/>
    <n v="3.9269349176448191E-2"/>
    <n v="0.11678435632808257"/>
    <n v="161500"/>
    <n v="0.875"/>
    <m/>
    <n v="7095"/>
    <n v="94627"/>
    <s v="AST"/>
  </r>
  <r>
    <m/>
    <s v=""/>
    <n v="1750"/>
    <n v="0"/>
    <b v="0"/>
    <s v=""/>
    <s v="43"/>
    <s v="Homelees House"/>
    <s v="BN1 3JP"/>
    <x v="3"/>
    <s v="South Coast"/>
    <s v="2KB"/>
    <n v="1740"/>
    <m/>
    <n v="0"/>
    <n v="428"/>
    <s v="Uncharged"/>
    <m/>
    <d v="2005-03-22T00:00:00"/>
    <d v="2006-03-29T00:00:00"/>
    <m/>
    <d v="2006-04-04T00:00:00"/>
    <s v="03-Sep-2020"/>
    <n v="0"/>
    <n v="8400"/>
    <d v="2006-05-01T00:00:00"/>
    <d v="2006-05-19T00:00:00"/>
    <m/>
    <m/>
    <n v="4"/>
    <m/>
    <m/>
    <m/>
    <n v="0"/>
    <s v=""/>
    <s v=""/>
    <s v=""/>
    <n v="0.03"/>
    <n v="0"/>
    <n v="20"/>
    <n v="0"/>
    <n v="100000"/>
    <n v="100000"/>
    <n v="0"/>
    <n v="0"/>
    <n v="0"/>
    <n v="0"/>
    <n v="0"/>
    <n v="0"/>
    <n v="100000"/>
    <n v="0"/>
    <b v="1"/>
    <b v="0"/>
    <n v="0"/>
    <n v="0"/>
    <n v="0"/>
    <n v="74599"/>
    <n v="0"/>
    <n v="0"/>
    <m/>
    <s v="PY"/>
    <n v="0"/>
    <s v="Maguire"/>
    <b v="0"/>
    <b v="0"/>
    <b v="0"/>
    <b v="0"/>
    <b v="0"/>
    <n v="0"/>
    <b v="0"/>
    <m/>
    <n v="2"/>
    <m/>
    <n v="700"/>
    <n v="161.53846153846155"/>
    <n v="74599"/>
    <n v="3600"/>
    <n v="16801"/>
    <n v="0.22521749621308595"/>
    <n v="0.16800999999999999"/>
    <n v="233.64485981308411"/>
    <n v="8160"/>
    <n v="0"/>
    <n v="3600"/>
    <n v="100000"/>
    <n v="8.8421052631578942E-2"/>
    <n v="6.4431578947368423E-2"/>
    <s v="0000043"/>
    <n v="2.9411764705882353E-2"/>
    <n v="19.626168224299064"/>
    <s v="43 Homelees House"/>
    <s v="Other AST Properties"/>
    <b v="0"/>
    <s v="AST"/>
    <s v=""/>
    <b v="0"/>
    <n v="539"/>
    <s v="046043"/>
    <n v="483"/>
    <d v="2009-09-04T00:00:00"/>
    <s v="F043"/>
    <n v="0"/>
    <n v="6.1894735788044171E-2"/>
    <n v="8.2052038231075486E-2"/>
    <n v="95000"/>
    <n v="0.92500000000000004"/>
    <m/>
    <n v="6121"/>
    <n v="16801"/>
    <s v="AST"/>
  </r>
  <r>
    <m/>
    <s v=""/>
    <n v="1602"/>
    <n v="0"/>
    <b v="0"/>
    <s v=""/>
    <s v="3"/>
    <s v="Homelees House"/>
    <s v="BN1 3JP"/>
    <x v="3"/>
    <s v="South Coast"/>
    <s v="2KB"/>
    <n v="2046"/>
    <m/>
    <n v="0"/>
    <n v="425"/>
    <s v="Uncharged"/>
    <m/>
    <d v="2005-03-22T00:00:00"/>
    <d v="2005-05-20T00:00:00"/>
    <m/>
    <d v="2005-03-22T00:00:00"/>
    <s v="31-May-2019"/>
    <n v="0"/>
    <n v="9300"/>
    <m/>
    <m/>
    <m/>
    <m/>
    <n v="4"/>
    <m/>
    <m/>
    <m/>
    <n v="0"/>
    <s v=""/>
    <s v=""/>
    <s v=""/>
    <n v="0.03"/>
    <n v="0"/>
    <n v="20"/>
    <n v="0"/>
    <n v="100000"/>
    <n v="100000"/>
    <n v="0"/>
    <n v="0"/>
    <n v="0"/>
    <n v="0"/>
    <n v="0"/>
    <n v="0"/>
    <n v="100000"/>
    <n v="0"/>
    <b v="0"/>
    <b v="0"/>
    <n v="0"/>
    <n v="0"/>
    <n v="0"/>
    <n v="96606"/>
    <n v="0"/>
    <n v="0"/>
    <m/>
    <s v="PY"/>
    <n v="0"/>
    <s v=""/>
    <b v="0"/>
    <b v="0"/>
    <b v="0"/>
    <b v="0"/>
    <b v="0"/>
    <n v="0"/>
    <b v="0"/>
    <m/>
    <m/>
    <m/>
    <n v="715"/>
    <n v="165"/>
    <n v="96606"/>
    <n v="3600"/>
    <n v="-5206"/>
    <n v="-5.388899240212823E-2"/>
    <n v="-5.2060000000000002E-2"/>
    <n v="235.29411764705881"/>
    <n v="7866"/>
    <n v="0"/>
    <n v="3600"/>
    <n v="100000"/>
    <n v="9.031578947368421E-2"/>
    <n v="6.3105263157894734E-2"/>
    <s v="0000003"/>
    <n v="9.0770404271548435E-2"/>
    <n v="20.188235294117646"/>
    <s v="3 Homelees House"/>
    <s v="Other AST Properties"/>
    <b v="0"/>
    <s v="AST"/>
    <s v=""/>
    <b v="0"/>
    <n v="539"/>
    <s v="046043"/>
    <n v="443"/>
    <d v="2006-06-01T00:00:00"/>
    <s v="F003"/>
    <n v="0"/>
    <n v="6.3221051554930838E-2"/>
    <n v="6.2056186986315549E-2"/>
    <n v="95000"/>
    <n v="0.92500000000000004"/>
    <m/>
    <n v="5995"/>
    <n v="-5206"/>
    <s v="AST"/>
  </r>
  <r>
    <m/>
    <s v=""/>
    <n v="2421"/>
    <n v="0"/>
    <b v="0"/>
    <s v=""/>
    <s v="15"/>
    <s v="Homelees House"/>
    <s v="BN1"/>
    <x v="3"/>
    <s v="Sussex"/>
    <s v="2KB"/>
    <n v="1740"/>
    <m/>
    <n v="0"/>
    <n v="428"/>
    <s v="Uncharged"/>
    <m/>
    <d v="2005-03-22T00:00:00"/>
    <m/>
    <m/>
    <d v="2009-02-06T00:00:00"/>
    <s v="27-Feb-2021"/>
    <n v="0"/>
    <n v="8837"/>
    <m/>
    <m/>
    <m/>
    <m/>
    <n v="4"/>
    <m/>
    <m/>
    <m/>
    <n v="0"/>
    <s v=""/>
    <s v=""/>
    <s v=""/>
    <n v="0.03"/>
    <n v="0"/>
    <n v="20"/>
    <n v="0"/>
    <n v="100000"/>
    <n v="100000"/>
    <n v="0"/>
    <n v="0"/>
    <n v="0"/>
    <n v="0"/>
    <n v="0"/>
    <n v="0"/>
    <n v="100000"/>
    <n v="0"/>
    <b v="0"/>
    <b v="0"/>
    <n v="0"/>
    <n v="0"/>
    <n v="0"/>
    <n v="67170"/>
    <n v="0"/>
    <n v="0"/>
    <m/>
    <s v="PY"/>
    <n v="0"/>
    <s v=""/>
    <b v="0"/>
    <b v="0"/>
    <b v="0"/>
    <b v="0"/>
    <b v="0"/>
    <n v="0"/>
    <b v="0"/>
    <m/>
    <m/>
    <m/>
    <n v="736.41666666666663"/>
    <n v="169.94230769230768"/>
    <n v="67170"/>
    <n v="3600"/>
    <n v="24230"/>
    <n v="0.36072651481316065"/>
    <n v="0.24229999999999999"/>
    <n v="233.64485981308411"/>
    <n v="8340"/>
    <n v="0"/>
    <n v="3600"/>
    <n v="100000"/>
    <n v="9.3021052631578949E-2"/>
    <n v="6.9031578947368416E-2"/>
    <s v="0000015"/>
    <n v="5.9592326139088728E-2"/>
    <n v="20.647196261682243"/>
    <s v="15 Homelees House"/>
    <s v="Other AST Properties"/>
    <b v="0"/>
    <s v="AST"/>
    <s v="reg"/>
    <b v="0"/>
    <n v="539"/>
    <s v="046043"/>
    <n v="1113"/>
    <d v="2009-02-23T00:00:00"/>
    <s v="F015"/>
    <n v="0"/>
    <n v="6.5114735733207904E-2"/>
    <n v="9.7632871817775788E-2"/>
    <n v="95000"/>
    <n v="0.92500000000000004"/>
    <m/>
    <n v="6558"/>
    <n v="24230"/>
    <s v="AST"/>
  </r>
  <r>
    <m/>
    <s v=""/>
    <n v="2172"/>
    <n v="0"/>
    <b v="0"/>
    <s v=""/>
    <s v="23"/>
    <s v="Lebanon Close"/>
    <s v="EX4"/>
    <x v="5"/>
    <s v="South West"/>
    <s v="2KBF"/>
    <n v="1888"/>
    <m/>
    <n v="0"/>
    <n v="495"/>
    <s v="Nationwide"/>
    <m/>
    <d v="2001-06-05T00:00:00"/>
    <d v="2007-10-25T00:00:00"/>
    <m/>
    <d v="2007-10-30T00:00:00"/>
    <s v="04-Jan-2020"/>
    <n v="0"/>
    <n v="7476"/>
    <m/>
    <m/>
    <m/>
    <m/>
    <n v="4"/>
    <m/>
    <m/>
    <m/>
    <n v="0"/>
    <s v=""/>
    <s v=""/>
    <s v=""/>
    <n v="0.03"/>
    <n v="0"/>
    <n v="20"/>
    <n v="0"/>
    <n v="140000"/>
    <n v="135000"/>
    <n v="0"/>
    <n v="0"/>
    <n v="0"/>
    <n v="0"/>
    <n v="0"/>
    <n v="0"/>
    <n v="135000"/>
    <n v="0"/>
    <b v="0"/>
    <b v="0"/>
    <n v="0"/>
    <n v="0"/>
    <n v="0"/>
    <n v="45399"/>
    <n v="0"/>
    <n v="0"/>
    <m/>
    <s v="MB"/>
    <n v="0"/>
    <s v=""/>
    <b v="0"/>
    <b v="0"/>
    <b v="0"/>
    <b v="0"/>
    <b v="0"/>
    <n v="0"/>
    <b v="0"/>
    <m/>
    <m/>
    <m/>
    <n v="623"/>
    <n v="143.76923076923077"/>
    <n v="45399"/>
    <n v="4860"/>
    <n v="77991"/>
    <n v="1.7179012753584881"/>
    <n v="0.57771111111111106"/>
    <n v="272.72727272727275"/>
    <n v="7260"/>
    <n v="0"/>
    <n v="4860"/>
    <n v="135000"/>
    <n v="5.8292397660818715E-2"/>
    <n v="3.9867446393762183E-2"/>
    <s v="0000023"/>
    <n v="2.9752066115702479E-2"/>
    <n v="15.103030303030303"/>
    <s v="23 Lebanon Close"/>
    <s v="Exeter ASTs - Queensway Portfolio"/>
    <b v="0"/>
    <s v="AST"/>
    <s v="assured"/>
    <b v="0"/>
    <n v="475"/>
    <s v="056002"/>
    <n v="848"/>
    <d v="2008-01-05T00:00:00"/>
    <s v="FLC23"/>
    <n v="0"/>
    <n v="4.0804677667673567E-2"/>
    <n v="0.11262362607105883"/>
    <n v="128250"/>
    <n v="0.95"/>
    <m/>
    <n v="5113"/>
    <n v="77991"/>
    <s v="AST"/>
  </r>
  <r>
    <d v="2001-10-05T00:00:00"/>
    <s v="15:27:53"/>
    <n v="785"/>
    <n v="32"/>
    <b v="0"/>
    <s v=""/>
    <s v="22"/>
    <s v="Lebanon Close"/>
    <s v="EX4"/>
    <x v="5"/>
    <s v="Exeter"/>
    <s v="2KBF"/>
    <n v="1888"/>
    <m/>
    <n v="0"/>
    <n v="495"/>
    <s v="Nationwide"/>
    <d v="2003-11-01T00:00:00"/>
    <d v="2001-06-05T00:00:00"/>
    <m/>
    <m/>
    <d v="2017-02-28T00:00:00"/>
    <s v="24-Oct-2019"/>
    <n v="0"/>
    <n v="9000"/>
    <d v="2017-03-13T00:00:00"/>
    <d v="2017-05-05T00:00:00"/>
    <m/>
    <m/>
    <n v="4"/>
    <m/>
    <m/>
    <m/>
    <n v="0"/>
    <s v="Wilkinson Grant"/>
    <s v=""/>
    <s v=""/>
    <n v="0.03"/>
    <n v="0"/>
    <n v="20"/>
    <n v="1833"/>
    <n v="140000"/>
    <n v="135000"/>
    <n v="0"/>
    <n v="0"/>
    <n v="0"/>
    <n v="0"/>
    <n v="0"/>
    <n v="0"/>
    <n v="135000"/>
    <n v="0"/>
    <b v="0"/>
    <b v="0"/>
    <n v="0"/>
    <n v="0"/>
    <n v="0"/>
    <n v="85568"/>
    <n v="0"/>
    <n v="0"/>
    <d v="2001-07-13T00:00:00"/>
    <s v="MB"/>
    <n v="0"/>
    <s v="F&amp;F"/>
    <b v="0"/>
    <b v="0"/>
    <b v="0"/>
    <b v="0"/>
    <b v="0"/>
    <n v="0"/>
    <b v="1"/>
    <m/>
    <n v="7"/>
    <m/>
    <n v="750"/>
    <n v="173.07692307692307"/>
    <n v="85568"/>
    <n v="4860"/>
    <n v="37822"/>
    <n v="0.44201103216155574"/>
    <n v="0.28016296296296295"/>
    <n v="272.72727272727275"/>
    <n v="8040"/>
    <n v="0"/>
    <n v="4860"/>
    <n v="135000"/>
    <n v="7.0175438596491224E-2"/>
    <n v="5.17504873294347E-2"/>
    <s v="0000022"/>
    <n v="0.11940298507462686"/>
    <n v="18.181818181818183"/>
    <s v="22 Lebanon Close"/>
    <s v="Exeter ASTs - Queensway Portfolio"/>
    <b v="0"/>
    <s v="AST"/>
    <s v="AST"/>
    <b v="0"/>
    <n v="475"/>
    <s v="056002"/>
    <n v="132"/>
    <d v="2018-10-25T00:00:00"/>
    <s v="FLC22"/>
    <n v="0"/>
    <n v="4.9122806180987438E-2"/>
    <n v="7.7564042632759914E-2"/>
    <n v="128250"/>
    <n v="0.95"/>
    <m/>
    <n v="6637"/>
    <n v="37822"/>
    <s v="AST"/>
  </r>
  <r>
    <m/>
    <s v=""/>
    <n v="3585"/>
    <n v="0"/>
    <b v="0"/>
    <s v=""/>
    <s v="21"/>
    <s v="Lebanon Close"/>
    <s v="EX4"/>
    <x v="5"/>
    <s v="Other"/>
    <s v="2KB F"/>
    <n v="1888"/>
    <m/>
    <n v="0"/>
    <n v="495"/>
    <s v="Nationwide"/>
    <m/>
    <d v="2001-06-05T00:00:00"/>
    <d v="2014-12-10T00:00:00"/>
    <m/>
    <d v="2015-02-02T00:00:00"/>
    <s v="30-Nov-2019"/>
    <n v="0"/>
    <n v="9000"/>
    <d v="2015-03-02T00:00:00"/>
    <d v="2015-05-22T00:00:00"/>
    <m/>
    <m/>
    <n v="4"/>
    <m/>
    <m/>
    <m/>
    <n v="0"/>
    <s v="W.Grant"/>
    <s v=""/>
    <s v=""/>
    <n v="0.03"/>
    <n v="0"/>
    <n v="20"/>
    <n v="0"/>
    <n v="140000"/>
    <n v="135000"/>
    <n v="0"/>
    <n v="0"/>
    <n v="0"/>
    <n v="0"/>
    <n v="0"/>
    <n v="0"/>
    <n v="135000"/>
    <n v="0"/>
    <b v="0"/>
    <b v="0"/>
    <n v="0"/>
    <n v="0"/>
    <n v="0"/>
    <n v="73354"/>
    <n v="0"/>
    <n v="0"/>
    <m/>
    <s v="MB"/>
    <n v="0"/>
    <s v="F&amp;F"/>
    <b v="0"/>
    <b v="0"/>
    <b v="0"/>
    <b v="0"/>
    <b v="0"/>
    <n v="0"/>
    <b v="0"/>
    <m/>
    <n v="11"/>
    <m/>
    <n v="750"/>
    <n v="173.07692307692307"/>
    <n v="73354"/>
    <n v="4860"/>
    <n v="50036"/>
    <n v="0.68211685797638844"/>
    <n v="0.37063703703703704"/>
    <n v="272.72727272727275"/>
    <n v="8700"/>
    <n v="0"/>
    <n v="4860"/>
    <n v="135000"/>
    <n v="7.0175438596491224E-2"/>
    <n v="5.5454191033138402E-2"/>
    <s v="0000021"/>
    <n v="3.4482758620689655E-2"/>
    <n v="18.181818181818183"/>
    <s v="21 Lebanon Close"/>
    <s v="Exeter ASTs - Queensway Portfolio"/>
    <b v="0"/>
    <s v="AST"/>
    <s v="reg"/>
    <b v="0"/>
    <n v="0"/>
    <s v="056002"/>
    <n v="2311"/>
    <d v="2015-08-01T00:00:00"/>
    <s v="FLC21"/>
    <n v="0"/>
    <n v="4.9122806180987438E-2"/>
    <n v="9.6954494642418954E-2"/>
    <n v="128250"/>
    <n v="0.95"/>
    <m/>
    <n v="7112"/>
    <n v="50036"/>
    <s v="AST"/>
  </r>
  <r>
    <m/>
    <s v=""/>
    <n v="2482"/>
    <n v="0"/>
    <b v="0"/>
    <s v=""/>
    <s v="18"/>
    <s v="Lyncombe Close"/>
    <s v="EX4"/>
    <x v="5"/>
    <s v="South"/>
    <s v="2KBF"/>
    <n v="1888"/>
    <m/>
    <n v="0"/>
    <n v="495"/>
    <s v="Nationwide"/>
    <m/>
    <d v="2001-06-05T00:00:00"/>
    <m/>
    <m/>
    <d v="2017-07-04T00:00:00"/>
    <s v="30-Sep-2019"/>
    <n v="0"/>
    <n v="8508"/>
    <d v="2017-07-17T00:00:00"/>
    <d v="2017-08-04T00:00:00"/>
    <m/>
    <m/>
    <n v="4"/>
    <m/>
    <m/>
    <m/>
    <n v="0"/>
    <s v="Wilkinson Grant"/>
    <s v=""/>
    <s v="TBA"/>
    <n v="0.03"/>
    <n v="0"/>
    <n v="20"/>
    <n v="0"/>
    <n v="140000"/>
    <n v="135000"/>
    <n v="0"/>
    <n v="0"/>
    <n v="0"/>
    <n v="0"/>
    <n v="0"/>
    <n v="0"/>
    <n v="135000"/>
    <n v="0"/>
    <b v="0"/>
    <b v="0"/>
    <n v="0"/>
    <n v="0"/>
    <n v="0"/>
    <n v="71485"/>
    <n v="0"/>
    <n v="0"/>
    <m/>
    <s v="MB"/>
    <n v="0"/>
    <s v="F&amp;F"/>
    <b v="0"/>
    <b v="0"/>
    <b v="0"/>
    <b v="0"/>
    <b v="0"/>
    <n v="0"/>
    <b v="0"/>
    <m/>
    <n v="2"/>
    <m/>
    <n v="709"/>
    <n v="163.61538461538461"/>
    <n v="71485"/>
    <n v="4860"/>
    <n v="51905"/>
    <n v="0.72609638385675312"/>
    <n v="0.38448148148148148"/>
    <n v="272.72727272727275"/>
    <n v="8100"/>
    <n v="0"/>
    <n v="4860"/>
    <n v="135000"/>
    <n v="6.6339181286549712E-2"/>
    <n v="4.791423001949318E-2"/>
    <s v="0000018"/>
    <n v="5.0370370370370371E-2"/>
    <n v="17.187878787878788"/>
    <s v="18 Lyncombe Close"/>
    <s v="Exeter ASTs - Queensway Portfolio"/>
    <b v="0"/>
    <s v="AST"/>
    <s v="AST"/>
    <b v="0"/>
    <n v="475"/>
    <s v="056002"/>
    <n v="1182"/>
    <d v="2017-10-01T00:00:00"/>
    <s v="FLY18"/>
    <n v="0"/>
    <n v="4.6437426109760128E-2"/>
    <n v="8.5962089948940335E-2"/>
    <n v="128250"/>
    <n v="0.95"/>
    <m/>
    <n v="6145"/>
    <n v="51905"/>
    <s v="AST"/>
  </r>
  <r>
    <d v="2001-10-19T00:00:00"/>
    <s v="10:39:41"/>
    <n v="363"/>
    <n v="27"/>
    <b v="0"/>
    <s v=""/>
    <s v="23"/>
    <s v="Melford Court"/>
    <s v="SM2 5ET"/>
    <x v="1"/>
    <s v="South West London (Outer)"/>
    <s v="1KB"/>
    <n v="1414"/>
    <m/>
    <n v="0"/>
    <n v="382"/>
    <s v="RBS"/>
    <d v="2004-06-01T00:00:00"/>
    <d v="1998-08-25T00:00:00"/>
    <m/>
    <m/>
    <d v="2017-07-28T00:00:00"/>
    <s v="16-Aug-2019"/>
    <n v="0"/>
    <n v="9040"/>
    <d v="2017-08-07T00:00:00"/>
    <d v="2017-08-16T00:00:00"/>
    <m/>
    <m/>
    <n v="4"/>
    <m/>
    <m/>
    <m/>
    <n v="0"/>
    <s v=""/>
    <s v=""/>
    <s v=""/>
    <n v="0.03"/>
    <n v="0"/>
    <n v="20"/>
    <n v="0"/>
    <n v="180000"/>
    <n v="185000"/>
    <n v="0"/>
    <n v="0"/>
    <n v="0"/>
    <n v="0"/>
    <n v="0"/>
    <n v="0"/>
    <n v="185000"/>
    <n v="0"/>
    <b v="1"/>
    <b v="0"/>
    <n v="0"/>
    <n v="0"/>
    <n v="0"/>
    <n v="47230"/>
    <n v="0"/>
    <n v="0"/>
    <d v="1999-07-06T00:00:00"/>
    <s v="AL"/>
    <n v="0"/>
    <s v="Askey"/>
    <b v="0"/>
    <b v="0"/>
    <b v="0"/>
    <b v="0"/>
    <b v="0"/>
    <n v="0"/>
    <b v="1"/>
    <m/>
    <n v="1"/>
    <m/>
    <n v="753.33333333333337"/>
    <n v="173.84615384615384"/>
    <n v="47230"/>
    <n v="6660"/>
    <n v="121860"/>
    <n v="2.5801397416896039"/>
    <n v="0.6587027027027027"/>
    <n v="484.29319371727746"/>
    <n v="8700"/>
    <n v="0"/>
    <n v="6660"/>
    <n v="185000"/>
    <n v="5.1436699857752489E-2"/>
    <n v="4.0324324324324326E-2"/>
    <s v="0000023"/>
    <n v="3.9080459770114942E-2"/>
    <n v="23.664921465968586"/>
    <s v="23 Melford Court"/>
    <s v="Melford Court ASTs"/>
    <b v="0"/>
    <s v="AST"/>
    <s v="AST"/>
    <b v="0"/>
    <n v="539"/>
    <s v="070006"/>
    <n v="45"/>
    <d v="2017-08-17T00:00:00"/>
    <s v="F023"/>
    <n v="0"/>
    <n v="3.6005689287253499E-2"/>
    <n v="0.15005293245818335"/>
    <n v="175750"/>
    <n v="0.92500000000000004"/>
    <m/>
    <n v="7087"/>
    <n v="121860"/>
    <s v="AST"/>
  </r>
  <r>
    <d v="2001-10-05T00:00:00"/>
    <s v="15:43:38"/>
    <n v="811"/>
    <n v="32"/>
    <b v="0"/>
    <s v=""/>
    <s v="5"/>
    <s v="Monterey Gardens"/>
    <s v="EX4"/>
    <x v="5"/>
    <s v="South West"/>
    <s v="1KB F"/>
    <n v="944"/>
    <m/>
    <n v="0"/>
    <n v="301"/>
    <s v="Nationwide"/>
    <d v="2001-03-23T00:00:00"/>
    <d v="2001-06-05T00:00:00"/>
    <m/>
    <m/>
    <d v="2018-12-07T00:00:00"/>
    <s v="21-Mar-2020"/>
    <n v="0"/>
    <n v="6840"/>
    <d v="2019-01-02T00:00:00"/>
    <d v="2019-01-08T00:00:00"/>
    <d v="2019-01-08T00:00:00"/>
    <d v="2019-03-12T00:00:00"/>
    <n v="4"/>
    <d v="2019-04-09T00:00:00"/>
    <m/>
    <m/>
    <n v="0"/>
    <s v="Wilkinson Grant"/>
    <s v=""/>
    <s v=""/>
    <n v="0.03"/>
    <n v="0"/>
    <n v="20"/>
    <n v="1833"/>
    <n v="105000"/>
    <n v="95000"/>
    <n v="0"/>
    <n v="0"/>
    <n v="0"/>
    <n v="0"/>
    <n v="0"/>
    <n v="0"/>
    <n v="95000"/>
    <n v="0"/>
    <b v="1"/>
    <b v="0"/>
    <n v="0"/>
    <n v="0"/>
    <n v="500"/>
    <n v="50527"/>
    <n v="0"/>
    <n v="0"/>
    <d v="2001-07-13T00:00:00"/>
    <s v="MB"/>
    <n v="0"/>
    <s v="F&amp;F"/>
    <b v="0"/>
    <b v="0"/>
    <b v="0"/>
    <b v="0"/>
    <b v="0"/>
    <n v="0"/>
    <b v="1"/>
    <n v="12"/>
    <n v="0"/>
    <n v="3"/>
    <n v="570"/>
    <n v="131.53846153846155"/>
    <n v="51027"/>
    <n v="3420"/>
    <n v="35803"/>
    <n v="0.70164814705939993"/>
    <n v="0.37687368421052631"/>
    <n v="315.61461794019931"/>
    <n v="6900"/>
    <n v="0"/>
    <n v="3420"/>
    <n v="95000"/>
    <n v="7.5789473684210532E-2"/>
    <n v="6.0066481994459832E-2"/>
    <s v="0000005"/>
    <n v="-8.6956521739130436E-3"/>
    <n v="22.724252491694351"/>
    <s v="5 Monterey Gardens"/>
    <s v="Exeter ASTs - Queensway Portfolio"/>
    <b v="0"/>
    <s v="AST"/>
    <s v="AST"/>
    <b v="0"/>
    <n v="475"/>
    <s v="056002"/>
    <n v="154"/>
    <d v="2019-03-22T00:00:00"/>
    <s v="FMG05"/>
    <n v="1.6611295681063123"/>
    <n v="5.3052630675466443E-2"/>
    <n v="0.10728917212579413"/>
    <n v="90250"/>
    <n v="0.95"/>
    <m/>
    <n v="5421"/>
    <n v="35803"/>
    <s v="AST"/>
  </r>
  <r>
    <m/>
    <s v=""/>
    <n v="1656"/>
    <n v="0"/>
    <b v="0"/>
    <s v=""/>
    <s v="11"/>
    <s v="Monterey Gardens"/>
    <s v="EX4"/>
    <x v="5"/>
    <s v="South West"/>
    <s v="1KB F"/>
    <n v="944"/>
    <m/>
    <n v="0"/>
    <n v="301"/>
    <s v="Nationwide"/>
    <d v="2003-11-01T00:00:00"/>
    <d v="2001-06-05T00:00:00"/>
    <m/>
    <m/>
    <d v="2018-05-31T00:00:00"/>
    <s v="30-Mar-2019"/>
    <n v="0"/>
    <n v="6960"/>
    <d v="2015-11-11T00:00:00"/>
    <d v="2015-12-18T00:00:00"/>
    <m/>
    <m/>
    <n v="4"/>
    <m/>
    <m/>
    <m/>
    <n v="0"/>
    <s v="W.Grant"/>
    <s v=""/>
    <s v=""/>
    <n v="0.03"/>
    <n v="0"/>
    <n v="20"/>
    <n v="0"/>
    <n v="105000"/>
    <n v="95000"/>
    <n v="0"/>
    <n v="0"/>
    <n v="0"/>
    <n v="0"/>
    <n v="0"/>
    <n v="0"/>
    <n v="95000"/>
    <n v="0"/>
    <b v="1"/>
    <b v="0"/>
    <n v="0"/>
    <n v="0"/>
    <n v="0"/>
    <n v="56814"/>
    <n v="0"/>
    <n v="0"/>
    <m/>
    <s v="MB"/>
    <n v="0"/>
    <s v="F&amp;F"/>
    <b v="0"/>
    <b v="0"/>
    <b v="0"/>
    <b v="0"/>
    <b v="0"/>
    <n v="0"/>
    <b v="0"/>
    <m/>
    <n v="5"/>
    <m/>
    <n v="580"/>
    <n v="133.84615384615384"/>
    <n v="56814"/>
    <n v="3420"/>
    <n v="30016"/>
    <n v="0.52832048438765089"/>
    <n v="0.3159578947368421"/>
    <n v="315.61461794019931"/>
    <n v="7764"/>
    <n v="0"/>
    <n v="3420"/>
    <n v="95000"/>
    <n v="7.71191135734072E-2"/>
    <n v="6.1396121883656507E-2"/>
    <s v="0000011"/>
    <n v="-0.1035548686244204"/>
    <n v="23.122923588039868"/>
    <s v="11 Monterey Gardens"/>
    <s v="Exeter ASTs - Queensway Portfolio"/>
    <b v="0"/>
    <s v="AST"/>
    <s v="vacant (ex ast)"/>
    <b v="0"/>
    <n v="475"/>
    <s v="056002"/>
    <n v="458"/>
    <d v="2018-08-31T00:00:00"/>
    <s v="FMG11"/>
    <n v="0"/>
    <n v="5.3983378582053564E-2"/>
    <n v="9.7528778118069495E-2"/>
    <n v="90250"/>
    <n v="0.95"/>
    <m/>
    <n v="5541"/>
    <n v="30016"/>
    <s v="AST"/>
  </r>
  <r>
    <d v="2001-10-26T00:00:00"/>
    <s v="11:49:39"/>
    <n v="810"/>
    <n v="32"/>
    <b v="0"/>
    <s v=""/>
    <s v="3"/>
    <s v="Monterey Gardens"/>
    <s v="EX4"/>
    <x v="5"/>
    <s v="South West"/>
    <s v="1KB F"/>
    <n v="944"/>
    <m/>
    <n v="0"/>
    <n v="301"/>
    <s v="Nationwide"/>
    <d v="2001-03-23T00:00:00"/>
    <d v="2001-06-05T00:00:00"/>
    <m/>
    <m/>
    <d v="2018-10-21T00:00:00"/>
    <s v="08-Mar-2020"/>
    <n v="0"/>
    <n v="7020"/>
    <d v="2018-10-29T00:00:00"/>
    <d v="2018-12-21T00:00:00"/>
    <d v="2019-01-08T00:00:00"/>
    <d v="2019-02-25T00:00:00"/>
    <n v="4"/>
    <d v="2019-03-25T00:00:00"/>
    <m/>
    <m/>
    <n v="0"/>
    <s v="W.Grant"/>
    <s v=""/>
    <s v=""/>
    <n v="0.03"/>
    <n v="0"/>
    <n v="20"/>
    <n v="1833"/>
    <n v="105000"/>
    <n v="95000"/>
    <n v="0"/>
    <n v="0"/>
    <n v="0"/>
    <n v="0"/>
    <n v="0"/>
    <n v="0"/>
    <n v="95000"/>
    <n v="0"/>
    <b v="1"/>
    <b v="0"/>
    <n v="0"/>
    <n v="0"/>
    <n v="0"/>
    <n v="52377"/>
    <n v="0"/>
    <n v="0"/>
    <d v="2001-07-13T00:00:00"/>
    <s v="MB"/>
    <n v="0"/>
    <s v="F&amp;F"/>
    <b v="0"/>
    <b v="0"/>
    <b v="0"/>
    <b v="0"/>
    <b v="0"/>
    <n v="0"/>
    <b v="1"/>
    <n v="12"/>
    <n v="7"/>
    <n v="5"/>
    <n v="585"/>
    <n v="135"/>
    <n v="52377"/>
    <n v="3420"/>
    <n v="34453"/>
    <n v="0.65778872405826982"/>
    <n v="0.36266315789473685"/>
    <n v="315.61461794019931"/>
    <n v="6900"/>
    <n v="0"/>
    <n v="3420"/>
    <n v="95000"/>
    <n v="7.7783933518005541E-2"/>
    <n v="6.2060941828254848E-2"/>
    <s v="0000003"/>
    <n v="1.7391304347826087E-2"/>
    <n v="23.322259136212626"/>
    <s v="3 Monterey Gardens"/>
    <s v="Exeter ASTs - Queensway Portfolio"/>
    <b v="0"/>
    <s v="Vacant"/>
    <s v="AST"/>
    <b v="0"/>
    <n v="475"/>
    <s v="056002"/>
    <n v="153"/>
    <d v="2019-03-09T00:00:00"/>
    <s v="FMG03"/>
    <n v="0"/>
    <n v="5.4448752535347131E-2"/>
    <n v="0.10693625064436681"/>
    <n v="90250"/>
    <n v="0.95"/>
    <m/>
    <n v="5601"/>
    <n v="34453"/>
    <s v="AST"/>
  </r>
  <r>
    <d v="2001-10-05T00:00:00"/>
    <s v="15:31:32"/>
    <n v="783"/>
    <n v="32"/>
    <b v="0"/>
    <s v=""/>
    <s v="9"/>
    <s v="Monterey Gardens"/>
    <s v="EX4"/>
    <x v="5"/>
    <s v="South West"/>
    <s v="1KB F"/>
    <n v="944"/>
    <m/>
    <n v="0"/>
    <n v="301"/>
    <s v="Nationwide"/>
    <m/>
    <d v="2001-06-05T00:00:00"/>
    <m/>
    <m/>
    <d v="2018-10-31T00:00:00"/>
    <s v="31-Jan-2020"/>
    <n v="0"/>
    <n v="7020"/>
    <d v="2018-05-13T00:00:00"/>
    <d v="2018-05-25T00:00:00"/>
    <d v="2018-11-24T00:00:00"/>
    <m/>
    <n v="4"/>
    <m/>
    <m/>
    <m/>
    <n v="0"/>
    <s v="W.Grant"/>
    <s v=""/>
    <s v=""/>
    <n v="0.03"/>
    <n v="0"/>
    <n v="20"/>
    <n v="1833"/>
    <n v="105000"/>
    <n v="95000"/>
    <n v="0"/>
    <n v="0"/>
    <n v="0"/>
    <n v="0"/>
    <n v="0"/>
    <n v="0"/>
    <n v="95000"/>
    <n v="0"/>
    <b v="1"/>
    <b v="0"/>
    <n v="0"/>
    <n v="0"/>
    <n v="0"/>
    <n v="53823"/>
    <n v="0"/>
    <n v="0"/>
    <d v="2001-07-13T00:00:00"/>
    <s v="MB"/>
    <n v="0"/>
    <s v="F&amp;F"/>
    <b v="0"/>
    <b v="0"/>
    <b v="0"/>
    <b v="0"/>
    <b v="0"/>
    <n v="0"/>
    <b v="1"/>
    <n v="18"/>
    <n v="1"/>
    <m/>
    <n v="585"/>
    <n v="135"/>
    <n v="53823"/>
    <n v="3420"/>
    <n v="33007"/>
    <n v="0.61325084071865188"/>
    <n v="0.34744210526315789"/>
    <n v="315.61461794019931"/>
    <n v="7200"/>
    <n v="0"/>
    <n v="3420"/>
    <n v="95000"/>
    <n v="7.7783933518005541E-2"/>
    <n v="6.2060941828254848E-2"/>
    <s v="0000009"/>
    <n v="-2.5000000000000001E-2"/>
    <n v="23.322259136212626"/>
    <s v="9 Monterey Gardens"/>
    <s v="Exeter ASTs - Queensway Portfolio"/>
    <b v="0"/>
    <s v="Vacant"/>
    <s v="AST"/>
    <b v="0"/>
    <n v="475"/>
    <s v="056002"/>
    <n v="130"/>
    <d v="2019-02-01T00:00:00"/>
    <s v="FMG09"/>
    <n v="0"/>
    <n v="5.4448752535347131E-2"/>
    <n v="0.10406331865559333"/>
    <n v="90250"/>
    <n v="0.95"/>
    <m/>
    <n v="5601"/>
    <n v="33007"/>
    <s v="AST"/>
  </r>
  <r>
    <d v="2001-10-05T00:00:00"/>
    <s v="15:31:02"/>
    <n v="781"/>
    <n v="32"/>
    <b v="0"/>
    <s v=""/>
    <s v="1"/>
    <s v="Monterey Gardens"/>
    <s v="EX4"/>
    <x v="5"/>
    <s v="South West"/>
    <s v="1KB F"/>
    <n v="944"/>
    <m/>
    <n v="0"/>
    <n v="301"/>
    <s v="Nationwide"/>
    <d v="2001-03-23T00:00:00"/>
    <d v="2001-06-05T00:00:00"/>
    <m/>
    <m/>
    <d v="2018-06-01T00:00:00"/>
    <s v="05-Jul-2019"/>
    <n v="0"/>
    <n v="7200"/>
    <d v="2018-01-15T00:00:00"/>
    <d v="2018-01-26T00:00:00"/>
    <m/>
    <m/>
    <n v="4"/>
    <m/>
    <m/>
    <m/>
    <n v="0"/>
    <s v="Wilkinson Grant"/>
    <s v=""/>
    <s v=""/>
    <n v="0.03"/>
    <n v="0"/>
    <n v="20"/>
    <n v="1833"/>
    <n v="105000"/>
    <n v="95000"/>
    <n v="0"/>
    <n v="0"/>
    <n v="0"/>
    <n v="0"/>
    <n v="0"/>
    <n v="0"/>
    <n v="95000"/>
    <n v="0"/>
    <b v="1"/>
    <b v="0"/>
    <n v="0"/>
    <n v="0"/>
    <n v="0"/>
    <n v="39004"/>
    <n v="0"/>
    <n v="0"/>
    <d v="2001-07-13T00:00:00"/>
    <s v="MB"/>
    <n v="0"/>
    <s v="F&amp;F"/>
    <b v="0"/>
    <b v="0"/>
    <b v="0"/>
    <b v="0"/>
    <b v="0"/>
    <n v="0"/>
    <b v="1"/>
    <m/>
    <n v="1"/>
    <m/>
    <n v="600"/>
    <n v="138.46153846153845"/>
    <n v="39004"/>
    <n v="3420"/>
    <n v="47826"/>
    <n v="1.2261819300584555"/>
    <n v="0.50343157894736845"/>
    <n v="315.61461794019931"/>
    <n v="7200"/>
    <n v="0"/>
    <n v="3420"/>
    <n v="95000"/>
    <n v="7.977839335180055E-2"/>
    <n v="6.4055401662049857E-2"/>
    <s v="0000001"/>
    <n v="0"/>
    <n v="23.920265780730897"/>
    <s v="1 Monterey Gardens"/>
    <s v="Exeter ASTs - Queensway Portfolio"/>
    <b v="0"/>
    <s v="AST"/>
    <s v="AST"/>
    <b v="0"/>
    <n v="475"/>
    <s v="056002"/>
    <n v="128"/>
    <d v="2018-07-06T00:00:00"/>
    <s v="FMG01"/>
    <n v="0"/>
    <n v="5.5844874395227825E-2"/>
    <n v="0.1482155676340888"/>
    <n v="90250"/>
    <n v="0.95"/>
    <m/>
    <n v="5781"/>
    <n v="47826"/>
    <s v="AST"/>
  </r>
  <r>
    <d v="2001-10-05T00:00:00"/>
    <s v="15:31:14"/>
    <n v="782"/>
    <n v="32"/>
    <b v="0"/>
    <s v=""/>
    <s v="7"/>
    <s v="Monterey Gardens"/>
    <s v="EX4"/>
    <x v="5"/>
    <s v="South West"/>
    <s v="1KB F"/>
    <n v="944"/>
    <m/>
    <n v="0"/>
    <n v="301"/>
    <s v="Nationwide"/>
    <d v="2001-03-23T00:00:00"/>
    <d v="2001-06-05T00:00:00"/>
    <m/>
    <m/>
    <d v="2009-04-30T00:00:00"/>
    <s v="30-Apr-2020"/>
    <n v="0"/>
    <n v="7332"/>
    <d v="2007-08-13T00:00:00"/>
    <d v="2007-08-31T00:00:00"/>
    <m/>
    <m/>
    <n v="4"/>
    <m/>
    <m/>
    <m/>
    <n v="0"/>
    <s v=""/>
    <s v=""/>
    <s v=""/>
    <n v="0.03"/>
    <n v="0"/>
    <n v="20"/>
    <n v="1833"/>
    <n v="105000"/>
    <n v="95000"/>
    <n v="0"/>
    <n v="0"/>
    <n v="0"/>
    <n v="0"/>
    <n v="0"/>
    <n v="0"/>
    <n v="95000"/>
    <n v="0"/>
    <b v="1"/>
    <b v="0"/>
    <n v="0"/>
    <n v="0"/>
    <n v="0"/>
    <n v="50118"/>
    <n v="0"/>
    <n v="0"/>
    <d v="2001-07-13T00:00:00"/>
    <s v="MB"/>
    <n v="0"/>
    <s v="F&amp;F"/>
    <b v="0"/>
    <b v="0"/>
    <b v="0"/>
    <b v="0"/>
    <b v="0"/>
    <n v="0"/>
    <b v="1"/>
    <m/>
    <n v="2"/>
    <m/>
    <n v="611"/>
    <n v="141"/>
    <n v="50118"/>
    <n v="3420"/>
    <n v="36712"/>
    <n v="0.73251127339478828"/>
    <n v="0.38644210526315792"/>
    <n v="315.61461794019931"/>
    <n v="7119"/>
    <n v="0"/>
    <n v="3420"/>
    <n v="95000"/>
    <n v="8.12409972299169E-2"/>
    <n v="6.5518005540166208E-2"/>
    <s v="0000007"/>
    <n v="2.9919932574799833E-2"/>
    <n v="24.358803986710964"/>
    <s v="7 Monterey Gardens"/>
    <s v="Exeter ASTs - Queensway Portfolio"/>
    <b v="0"/>
    <s v="AST"/>
    <s v="AST"/>
    <b v="0"/>
    <n v="475"/>
    <s v="056002"/>
    <n v="129"/>
    <d v="2013-05-01T00:00:00"/>
    <s v="FMG07"/>
    <n v="0"/>
    <n v="5.6868697092473677E-2"/>
    <n v="0.11798156351011613"/>
    <n v="90250"/>
    <n v="0.95"/>
    <m/>
    <n v="5913"/>
    <n v="36712"/>
    <s v="AST"/>
  </r>
  <r>
    <d v="2001-10-05T00:00:00"/>
    <s v="15:31:52"/>
    <n v="784"/>
    <n v="32"/>
    <b v="0"/>
    <s v=""/>
    <s v="18"/>
    <s v="Monterey Gardens"/>
    <s v="EX4"/>
    <x v="5"/>
    <s v="South West"/>
    <s v="2KB F"/>
    <n v="1888"/>
    <m/>
    <n v="0"/>
    <n v="495"/>
    <s v="Nationwide"/>
    <d v="2001-03-23T00:00:00"/>
    <d v="2001-06-05T00:00:00"/>
    <m/>
    <m/>
    <m/>
    <s v="31-Mar-2020"/>
    <n v="0"/>
    <n v="7572"/>
    <m/>
    <m/>
    <m/>
    <m/>
    <n v="4"/>
    <m/>
    <m/>
    <m/>
    <n v="0"/>
    <s v=""/>
    <s v=""/>
    <s v=""/>
    <n v="0.03"/>
    <n v="0"/>
    <n v="20"/>
    <n v="1833"/>
    <n v="140000"/>
    <n v="135000"/>
    <n v="0"/>
    <n v="0"/>
    <n v="0"/>
    <n v="0"/>
    <n v="0"/>
    <n v="0"/>
    <n v="135000"/>
    <n v="0"/>
    <b v="0"/>
    <b v="0"/>
    <n v="0"/>
    <n v="0"/>
    <n v="0"/>
    <n v="50075"/>
    <n v="0"/>
    <n v="0"/>
    <d v="2001-07-13T00:00:00"/>
    <s v="MB"/>
    <n v="0"/>
    <s v=""/>
    <b v="0"/>
    <b v="0"/>
    <b v="0"/>
    <b v="0"/>
    <b v="0"/>
    <n v="0"/>
    <b v="1"/>
    <m/>
    <m/>
    <m/>
    <n v="631"/>
    <n v="145.61538461538461"/>
    <n v="50075"/>
    <n v="4860"/>
    <n v="73315"/>
    <n v="1.4641038442336496"/>
    <n v="0.54307407407407404"/>
    <n v="272.72727272727275"/>
    <n v="7207"/>
    <n v="0"/>
    <n v="4860"/>
    <n v="135000"/>
    <n v="5.9040935672514623E-2"/>
    <n v="4.0615984405458092E-2"/>
    <s v="0000018"/>
    <n v="5.064520604967393E-2"/>
    <n v="15.296969696969697"/>
    <s v="18 Monterey Gardens"/>
    <s v="Exeter ASTs - Queensway Portfolio"/>
    <b v="0"/>
    <s v="AST"/>
    <s v=""/>
    <b v="0"/>
    <n v="475"/>
    <s v="056002"/>
    <n v="131"/>
    <d v="2002-04-01T00:00:00"/>
    <s v="FMG18"/>
    <n v="0"/>
    <n v="4.1328654266937437E-2"/>
    <n v="0.10402396405391912"/>
    <n v="128250"/>
    <n v="0.95"/>
    <m/>
    <n v="5209"/>
    <n v="73315"/>
    <s v="AST"/>
  </r>
  <r>
    <d v="2001-10-26T00:00:00"/>
    <s v="11:51:14"/>
    <n v="866"/>
    <n v="32"/>
    <b v="0"/>
    <s v=""/>
    <s v="22"/>
    <s v="Monterey Gardens"/>
    <s v="EX4"/>
    <x v="5"/>
    <s v="South West"/>
    <s v="2KB F"/>
    <n v="1888"/>
    <m/>
    <n v="0"/>
    <n v="495"/>
    <s v="Nationwide"/>
    <d v="2001-03-23T00:00:00"/>
    <d v="2001-06-05T00:00:00"/>
    <m/>
    <m/>
    <d v="2018-03-31T00:00:00"/>
    <s v="10-Aug-2019"/>
    <n v="0"/>
    <n v="8580"/>
    <d v="2018-05-08T00:00:00"/>
    <d v="2018-06-11T00:00:00"/>
    <m/>
    <m/>
    <n v="4"/>
    <m/>
    <m/>
    <m/>
    <n v="0"/>
    <s v="W.Grant"/>
    <s v=""/>
    <s v=""/>
    <n v="0.03"/>
    <n v="0"/>
    <n v="20"/>
    <n v="2115"/>
    <n v="140000"/>
    <n v="135000"/>
    <n v="0"/>
    <n v="0"/>
    <n v="0"/>
    <n v="0"/>
    <n v="0"/>
    <n v="0"/>
    <n v="135000"/>
    <n v="0"/>
    <b v="0"/>
    <b v="0"/>
    <n v="0"/>
    <n v="0"/>
    <n v="0"/>
    <n v="98495"/>
    <n v="0"/>
    <n v="0"/>
    <d v="2001-10-19T00:00:00"/>
    <s v="MB"/>
    <n v="0"/>
    <s v="F&amp;F"/>
    <b v="0"/>
    <b v="0"/>
    <b v="0"/>
    <b v="0"/>
    <b v="0"/>
    <n v="0"/>
    <b v="1"/>
    <m/>
    <n v="4"/>
    <m/>
    <n v="715"/>
    <n v="165"/>
    <n v="98495"/>
    <n v="4860"/>
    <n v="24895"/>
    <n v="0.2527539469008579"/>
    <n v="0.18440740740740741"/>
    <n v="272.72727272727275"/>
    <n v="7560"/>
    <n v="0"/>
    <n v="4860"/>
    <n v="135000"/>
    <n v="6.6900584795321641E-2"/>
    <n v="4.8475633528265109E-2"/>
    <s v="0000022"/>
    <n v="0.13492063492063491"/>
    <n v="17.333333333333332"/>
    <s v="22 Monterey Gardens"/>
    <s v="Exeter ASTs - Queensway Portfolio"/>
    <b v="0"/>
    <s v="AST"/>
    <s v="AST"/>
    <b v="0"/>
    <n v="475"/>
    <s v="056002"/>
    <n v="187"/>
    <d v="2018-08-11T00:00:00"/>
    <s v="FMG22"/>
    <n v="0"/>
    <n v="4.6830408559208031E-2"/>
    <n v="6.3119955327681609E-2"/>
    <n v="128250"/>
    <n v="0.95"/>
    <m/>
    <n v="6217"/>
    <n v="24895"/>
    <s v="AST"/>
  </r>
  <r>
    <m/>
    <s v=""/>
    <n v="2869"/>
    <n v="0"/>
    <b v="0"/>
    <s v=""/>
    <s v="20"/>
    <s v="Monterey Gardens"/>
    <s v="EX4"/>
    <x v="5"/>
    <s v="South West"/>
    <s v="2KB F"/>
    <n v="1888"/>
    <m/>
    <n v="0"/>
    <n v="495"/>
    <s v="Nationwide"/>
    <m/>
    <d v="2001-06-05T00:00:00"/>
    <m/>
    <m/>
    <d v="2018-08-16T00:00:00"/>
    <s v="16-Oct-2019"/>
    <n v="0"/>
    <n v="8700"/>
    <d v="2016-08-08T00:00:00"/>
    <d v="2016-08-12T00:00:00"/>
    <d v="2018-09-19T00:00:00"/>
    <m/>
    <n v="4"/>
    <m/>
    <m/>
    <m/>
    <n v="0"/>
    <s v="Wilkinson Grant"/>
    <s v=""/>
    <s v=""/>
    <n v="0.03"/>
    <n v="0"/>
    <n v="20"/>
    <n v="0"/>
    <n v="140000"/>
    <n v="135000"/>
    <n v="0"/>
    <n v="0"/>
    <n v="0"/>
    <n v="0"/>
    <n v="0"/>
    <n v="0"/>
    <n v="135000"/>
    <n v="0"/>
    <b v="0"/>
    <b v="0"/>
    <n v="0"/>
    <n v="0"/>
    <n v="0"/>
    <n v="74640"/>
    <n v="0"/>
    <n v="0"/>
    <m/>
    <s v="MB"/>
    <n v="0"/>
    <s v="F&amp;F"/>
    <b v="0"/>
    <b v="0"/>
    <b v="0"/>
    <b v="0"/>
    <b v="0"/>
    <n v="0"/>
    <b v="0"/>
    <n v="28"/>
    <n v="0"/>
    <m/>
    <n v="725"/>
    <n v="167.30769230769232"/>
    <n v="74640"/>
    <n v="4860"/>
    <n v="48750"/>
    <n v="0.65313504823151125"/>
    <n v="0.3611111111111111"/>
    <n v="272.72727272727275"/>
    <n v="8652"/>
    <n v="0"/>
    <n v="4860"/>
    <n v="135000"/>
    <n v="6.7836257309941514E-2"/>
    <n v="5.3115009746588691E-2"/>
    <s v="0000020"/>
    <n v="5.5478502080443829E-3"/>
    <n v="17.575757575757574"/>
    <s v="20 Monterey Gardens"/>
    <s v="Exeter ASTs - Queensway Portfolio"/>
    <b v="0"/>
    <s v="AST"/>
    <s v="AST"/>
    <b v="0"/>
    <n v="0"/>
    <s v="056002"/>
    <n v="1583"/>
    <d v="2018-10-15T00:00:00"/>
    <s v="FMG20"/>
    <n v="0"/>
    <n v="4.7485379308287855E-2"/>
    <n v="9.1264737406216503E-2"/>
    <n v="128250"/>
    <n v="0.95"/>
    <m/>
    <n v="6812"/>
    <n v="48750"/>
    <s v="AST"/>
  </r>
  <r>
    <m/>
    <s v=""/>
    <n v="1527"/>
    <n v="0"/>
    <b v="0"/>
    <s v=""/>
    <s v="39"/>
    <s v="Monterey Gardens"/>
    <s v="EX4"/>
    <x v="5"/>
    <s v="South West"/>
    <s v="2KB F"/>
    <n v="1888"/>
    <m/>
    <n v="0"/>
    <n v="495"/>
    <s v="Nationwide"/>
    <d v="2003-11-01T00:00:00"/>
    <d v="2001-06-05T00:00:00"/>
    <m/>
    <m/>
    <d v="2018-05-31T00:00:00"/>
    <s v="31-Aug-2019"/>
    <n v="0"/>
    <n v="8700"/>
    <d v="2018-06-11T00:00:00"/>
    <d v="2018-06-28T00:00:00"/>
    <d v="2018-06-28T00:00:00"/>
    <m/>
    <n v="4"/>
    <m/>
    <m/>
    <m/>
    <n v="0"/>
    <s v="Stratton/Leamans"/>
    <s v=""/>
    <s v=""/>
    <n v="0.03"/>
    <n v="0"/>
    <n v="20"/>
    <n v="0"/>
    <n v="140000"/>
    <n v="135000"/>
    <n v="0"/>
    <n v="0"/>
    <n v="0"/>
    <n v="0"/>
    <n v="0"/>
    <n v="0"/>
    <n v="135000"/>
    <n v="0"/>
    <b v="1"/>
    <b v="0"/>
    <n v="0"/>
    <n v="0"/>
    <n v="0"/>
    <n v="71164"/>
    <n v="0"/>
    <n v="0"/>
    <m/>
    <s v="MB"/>
    <n v="0"/>
    <s v="F&amp;F"/>
    <b v="0"/>
    <b v="0"/>
    <b v="0"/>
    <b v="0"/>
    <b v="0"/>
    <n v="0"/>
    <b v="0"/>
    <n v="39"/>
    <n v="2"/>
    <m/>
    <n v="725"/>
    <n v="167.30769230769232"/>
    <n v="71164"/>
    <n v="4860"/>
    <n v="52226"/>
    <n v="0.73388230003934574"/>
    <n v="0.38685925925925924"/>
    <n v="272.72727272727275"/>
    <n v="8088"/>
    <n v="0"/>
    <n v="4860"/>
    <n v="135000"/>
    <n v="6.7836257309941514E-2"/>
    <n v="4.9411306042884989E-2"/>
    <s v="0000039"/>
    <n v="7.5667655786350152E-2"/>
    <n v="17.575757575757574"/>
    <s v="39 Monterey Gardens"/>
    <s v="Exeter ASTs - Queensway Portfolio"/>
    <b v="0"/>
    <s v="AST"/>
    <s v="AST"/>
    <b v="0"/>
    <n v="475"/>
    <s v="056002"/>
    <n v="416"/>
    <d v="2018-09-01T00:00:00"/>
    <s v="FMG39"/>
    <n v="0"/>
    <n v="4.7485379308287855E-2"/>
    <n v="8.9047833174076774E-2"/>
    <n v="128250"/>
    <n v="0.95"/>
    <m/>
    <n v="6337"/>
    <n v="52226"/>
    <s v="AST"/>
  </r>
  <r>
    <d v="2001-10-05T00:00:00"/>
    <s v="15:41:41"/>
    <n v="788"/>
    <n v="32"/>
    <b v="0"/>
    <s v=""/>
    <s v="35"/>
    <s v="Monterey Gardens"/>
    <s v="EX4"/>
    <x v="5"/>
    <s v="South West"/>
    <s v="3KB F"/>
    <n v="2832"/>
    <m/>
    <n v="0"/>
    <n v="635"/>
    <s v="Nationwide"/>
    <d v="2001-03-23T00:00:00"/>
    <d v="2001-06-05T00:00:00"/>
    <m/>
    <m/>
    <d v="2017-10-31T00:00:00"/>
    <s v="26-Dec-2019"/>
    <n v="0"/>
    <n v="9120"/>
    <d v="2017-11-13T00:00:00"/>
    <d v="2017-11-24T00:00:00"/>
    <d v="2017-11-29T00:00:00"/>
    <m/>
    <n v="4"/>
    <m/>
    <m/>
    <m/>
    <n v="0"/>
    <s v="W.Grant"/>
    <s v=""/>
    <s v=""/>
    <n v="0.03"/>
    <n v="0"/>
    <n v="20"/>
    <n v="2362"/>
    <n v="165000"/>
    <n v="160000"/>
    <n v="0"/>
    <n v="0"/>
    <n v="0"/>
    <n v="0"/>
    <n v="0"/>
    <n v="0"/>
    <n v="160000"/>
    <n v="0"/>
    <b v="1"/>
    <b v="0"/>
    <n v="0"/>
    <n v="0"/>
    <n v="0"/>
    <n v="62070"/>
    <n v="0"/>
    <n v="0"/>
    <d v="2001-07-13T00:00:00"/>
    <s v="MB"/>
    <n v="0"/>
    <s v="F&amp;F"/>
    <b v="0"/>
    <b v="0"/>
    <b v="0"/>
    <b v="0"/>
    <b v="0"/>
    <n v="0"/>
    <b v="1"/>
    <n v="70"/>
    <n v="1"/>
    <m/>
    <n v="760"/>
    <n v="175.38461538461539"/>
    <n v="62070"/>
    <n v="5760"/>
    <n v="84170"/>
    <n v="1.3560496213951989"/>
    <n v="0.52606249999999999"/>
    <n v="251.96850393700788"/>
    <n v="9000"/>
    <n v="0"/>
    <n v="5760"/>
    <n v="160000"/>
    <n v="0.06"/>
    <n v="3.8243421052631579E-2"/>
    <s v="0000035"/>
    <n v="1.3333333333333334E-2"/>
    <n v="14.362204724409448"/>
    <s v="35 Monterey Gardens"/>
    <s v="Exeter ASTs - Queensway Portfolio"/>
    <b v="0"/>
    <s v="AST"/>
    <s v="AST"/>
    <b v="0"/>
    <n v="475"/>
    <s v="056002"/>
    <n v="135"/>
    <d v="2017-12-27T00:00:00"/>
    <s v="FMG35"/>
    <n v="0"/>
    <n v="4.1999999284744259E-2"/>
    <n v="9.3652328016755271E-2"/>
    <n v="152000"/>
    <n v="0.95"/>
    <m/>
    <n v="5813"/>
    <n v="84170"/>
    <s v="AST"/>
  </r>
  <r>
    <m/>
    <s v=""/>
    <n v="1841"/>
    <n v="0"/>
    <b v="0"/>
    <s v=""/>
    <s v="14"/>
    <s v="Monterey Gardens"/>
    <s v="EX4"/>
    <x v="5"/>
    <s v="South West"/>
    <s v="3KB F"/>
    <n v="3777"/>
    <m/>
    <n v="0"/>
    <n v="635"/>
    <s v="Nationwide"/>
    <m/>
    <d v="2001-06-05T00:00:00"/>
    <m/>
    <m/>
    <d v="2018-05-31T00:00:00"/>
    <s v="30-Jun-2019"/>
    <n v="0"/>
    <n v="9300"/>
    <d v="2016-05-09T00:00:00"/>
    <d v="2016-05-20T00:00:00"/>
    <m/>
    <m/>
    <n v="4"/>
    <m/>
    <m/>
    <m/>
    <n v="0"/>
    <s v="Wilkinson Grant"/>
    <s v=""/>
    <s v=""/>
    <n v="0.03"/>
    <n v="0"/>
    <n v="20"/>
    <n v="0"/>
    <n v="165000"/>
    <n v="160000"/>
    <n v="0"/>
    <n v="0"/>
    <n v="0"/>
    <n v="0"/>
    <n v="0"/>
    <n v="0"/>
    <n v="160000"/>
    <n v="0"/>
    <b v="1"/>
    <b v="0"/>
    <n v="0"/>
    <n v="0"/>
    <n v="0"/>
    <n v="72865"/>
    <n v="0"/>
    <n v="0"/>
    <m/>
    <s v="MB"/>
    <n v="0"/>
    <s v="F&amp;F"/>
    <b v="0"/>
    <b v="0"/>
    <b v="0"/>
    <b v="0"/>
    <b v="0"/>
    <n v="0"/>
    <b v="0"/>
    <m/>
    <n v="1"/>
    <m/>
    <n v="775"/>
    <n v="178.84615384615384"/>
    <n v="72865"/>
    <n v="5760"/>
    <n v="73375"/>
    <n v="1.0069992451794414"/>
    <n v="0.45859375000000002"/>
    <n v="251.96850393700788"/>
    <n v="8640"/>
    <n v="0"/>
    <n v="5760"/>
    <n v="160000"/>
    <n v="6.1184210526315792E-2"/>
    <n v="3.3210526315789475E-2"/>
    <s v="0000014"/>
    <n v="7.6388888888888895E-2"/>
    <n v="14.645669291338583"/>
    <s v="14 Monterey Gardens"/>
    <s v="Exeter ASTs - Queensway Portfolio"/>
    <b v="0"/>
    <s v="AST"/>
    <s v="AST"/>
    <b v="0"/>
    <n v="475"/>
    <s v="056002"/>
    <n v="530"/>
    <d v="2018-07-01T00:00:00"/>
    <s v="FMG14"/>
    <n v="0"/>
    <n v="4.2828946639048425E-2"/>
    <n v="6.9278803266314415E-2"/>
    <n v="152000"/>
    <n v="0.95"/>
    <m/>
    <n v="5048"/>
    <n v="73375"/>
    <s v="AST"/>
  </r>
  <r>
    <m/>
    <s v=""/>
    <n v="2093"/>
    <n v="0"/>
    <b v="0"/>
    <s v=""/>
    <s v="2"/>
    <s v="St Peters House"/>
    <s v=""/>
    <x v="6"/>
    <s v="South West"/>
    <s v="2KBsm"/>
    <n v="1874"/>
    <m/>
    <n v="0"/>
    <n v="425"/>
    <s v="Uncharged"/>
    <m/>
    <d v="2007-05-14T00:00:00"/>
    <m/>
    <m/>
    <d v="2017-06-21T00:00:00"/>
    <s v="12-Aug-2019"/>
    <n v="0"/>
    <n v="8196"/>
    <d v="2017-07-03T00:00:00"/>
    <d v="2017-07-14T00:00:00"/>
    <d v="2017-07-24T00:00:00"/>
    <m/>
    <n v="4"/>
    <m/>
    <m/>
    <m/>
    <n v="0"/>
    <s v="W.Grant"/>
    <s v=""/>
    <s v=""/>
    <n v="0.03"/>
    <n v="0"/>
    <n v="20"/>
    <n v="0"/>
    <n v="150000"/>
    <n v="150000"/>
    <n v="0"/>
    <n v="0"/>
    <n v="0"/>
    <n v="0"/>
    <n v="0"/>
    <n v="0"/>
    <n v="150000"/>
    <n v="0"/>
    <b v="1"/>
    <b v="0"/>
    <n v="0"/>
    <n v="0"/>
    <n v="0"/>
    <n v="142941"/>
    <n v="0"/>
    <n v="0"/>
    <m/>
    <s v="MB"/>
    <n v="0"/>
    <s v="F&amp;F"/>
    <b v="0"/>
    <b v="0"/>
    <b v="0"/>
    <b v="0"/>
    <b v="0"/>
    <n v="0"/>
    <b v="0"/>
    <n v="88"/>
    <n v="1"/>
    <m/>
    <n v="683"/>
    <n v="157.61538461538461"/>
    <n v="142941"/>
    <n v="5400"/>
    <n v="-5841"/>
    <n v="-4.086301341112767E-2"/>
    <n v="-3.8940000000000002E-2"/>
    <n v="352.94117647058823"/>
    <n v="7800"/>
    <n v="0"/>
    <n v="5400"/>
    <n v="150000"/>
    <n v="5.7515789473684208E-2"/>
    <n v="4.058245614035088E-2"/>
    <s v="0000002"/>
    <n v="5.0769230769230768E-2"/>
    <n v="19.284705882352942"/>
    <s v="2 St Peters House"/>
    <s v="St Peters House ASTs"/>
    <b v="0"/>
    <s v="AST"/>
    <s v="AST"/>
    <b v="0"/>
    <n v="539"/>
    <s v="070023"/>
    <n v="763"/>
    <d v="2017-08-12T00:00:00"/>
    <s v="F002"/>
    <n v="0"/>
    <n v="4.0261051945937307E-2"/>
    <n v="4.0457251593314723E-2"/>
    <n v="142500"/>
    <n v="0.95"/>
    <m/>
    <n v="5783"/>
    <n v="-5841"/>
    <s v="AST"/>
  </r>
  <r>
    <m/>
    <s v=""/>
    <n v="2106"/>
    <n v="0"/>
    <b v="0"/>
    <s v=""/>
    <s v="15"/>
    <s v="St Peters House"/>
    <s v=""/>
    <x v="6"/>
    <s v="South West"/>
    <s v="2KBlg"/>
    <n v="1874"/>
    <m/>
    <n v="0"/>
    <n v="515"/>
    <s v="Uncharged"/>
    <m/>
    <d v="2007-05-14T00:00:00"/>
    <m/>
    <m/>
    <d v="2019-02-12T00:00:00"/>
    <s v="17-Mar-2020"/>
    <n v="0"/>
    <n v="8700"/>
    <d v="2019-03-04T00:00:00"/>
    <d v="2019-03-09T00:00:00"/>
    <d v="2019-02-22T00:00:00"/>
    <d v="2019-02-28T00:00:00"/>
    <n v="4"/>
    <d v="2019-03-28T00:00:00"/>
    <m/>
    <m/>
    <n v="0"/>
    <s v="Wilkinson Grant"/>
    <s v=""/>
    <s v=""/>
    <n v="0.03"/>
    <n v="0"/>
    <n v="20"/>
    <n v="0"/>
    <n v="160000"/>
    <n v="160000"/>
    <n v="0"/>
    <n v="0"/>
    <n v="0"/>
    <n v="0"/>
    <n v="0"/>
    <n v="0"/>
    <n v="160000"/>
    <n v="0"/>
    <b v="1"/>
    <b v="0"/>
    <n v="0"/>
    <n v="0"/>
    <n v="8000"/>
    <n v="116891"/>
    <n v="0"/>
    <n v="0"/>
    <m/>
    <s v="MB"/>
    <n v="0"/>
    <s v="F&amp;F"/>
    <b v="0"/>
    <b v="0"/>
    <b v="0"/>
    <b v="0"/>
    <b v="0"/>
    <n v="0"/>
    <b v="0"/>
    <n v="5"/>
    <n v="0"/>
    <n v="4"/>
    <n v="725"/>
    <n v="167.30769230769232"/>
    <n v="124891"/>
    <n v="5760"/>
    <n v="21349"/>
    <n v="0.17094106060484743"/>
    <n v="0.13343125"/>
    <n v="310.67961165048541"/>
    <n v="8400"/>
    <n v="0"/>
    <n v="5760"/>
    <n v="160000"/>
    <n v="5.7236842105263155E-2"/>
    <n v="4.1361842105263155E-2"/>
    <s v="0000015"/>
    <n v="3.5714285714285712E-2"/>
    <n v="16.893203883495147"/>
    <s v="15 St Peters House"/>
    <s v="St Peters House ASTs"/>
    <b v="0"/>
    <s v=""/>
    <s v="AST"/>
    <b v="0"/>
    <n v="539"/>
    <s v="070023"/>
    <n v="776"/>
    <d v="2019-03-18T00:00:00"/>
    <s v="F015"/>
    <n v="15.533980582524272"/>
    <n v="4.0065788791367879E-2"/>
    <n v="5.3785150268198578E-2"/>
    <n v="152000"/>
    <n v="0.95"/>
    <m/>
    <n v="6287"/>
    <n v="21349"/>
    <s v="AST"/>
  </r>
  <r>
    <m/>
    <s v=""/>
    <n v="2105"/>
    <n v="0"/>
    <b v="0"/>
    <s v=""/>
    <s v="14"/>
    <s v="St Peters House"/>
    <s v=""/>
    <x v="6"/>
    <s v="South West"/>
    <s v="2KBlg"/>
    <n v="1874"/>
    <m/>
    <n v="0"/>
    <n v="674"/>
    <s v="Uncharged"/>
    <m/>
    <d v="2007-05-14T00:00:00"/>
    <m/>
    <m/>
    <d v="2016-09-04T00:00:00"/>
    <s v="03-Oct-2019"/>
    <n v="0"/>
    <n v="8940"/>
    <d v="2016-09-15T00:00:00"/>
    <d v="2016-09-30T00:00:00"/>
    <m/>
    <m/>
    <n v="4"/>
    <m/>
    <m/>
    <m/>
    <n v="0"/>
    <s v="Wilkinson Grant"/>
    <s v=""/>
    <s v=""/>
    <n v="0.03"/>
    <n v="0"/>
    <n v="20"/>
    <n v="0"/>
    <n v="160000"/>
    <n v="160000"/>
    <n v="0"/>
    <n v="0"/>
    <n v="0"/>
    <n v="0"/>
    <n v="0"/>
    <n v="0"/>
    <n v="160000"/>
    <n v="0"/>
    <b v="1"/>
    <b v="0"/>
    <n v="0"/>
    <n v="0"/>
    <n v="0"/>
    <n v="117017"/>
    <n v="0"/>
    <n v="0"/>
    <m/>
    <s v="MB"/>
    <n v="0"/>
    <s v="F&amp;F"/>
    <b v="0"/>
    <b v="0"/>
    <b v="0"/>
    <b v="0"/>
    <b v="0"/>
    <n v="0"/>
    <b v="0"/>
    <m/>
    <n v="2"/>
    <m/>
    <n v="745"/>
    <n v="171.92307692307693"/>
    <n v="117017"/>
    <n v="5760"/>
    <n v="29223"/>
    <n v="0.24973294478580035"/>
    <n v="0.18264374999999999"/>
    <n v="237.38872403560831"/>
    <n v="8820"/>
    <n v="0"/>
    <n v="5760"/>
    <n v="160000"/>
    <n v="5.881578947368421E-2"/>
    <n v="4.294078947368421E-2"/>
    <s v="0000014"/>
    <n v="1.3605442176870748E-2"/>
    <n v="13.264094955489615"/>
    <s v="14 St Peters House"/>
    <s v="St Peters House ASTs"/>
    <b v="0"/>
    <s v="AST"/>
    <s v="vac"/>
    <b v="0"/>
    <n v="539"/>
    <s v="070023"/>
    <n v="775"/>
    <d v="2016-10-04T00:00:00"/>
    <s v="F014"/>
    <n v="0"/>
    <n v="4.11710519304401E-2"/>
    <n v="5.5778220258594906E-2"/>
    <n v="152000"/>
    <n v="0.95"/>
    <m/>
    <n v="6527"/>
    <n v="29223"/>
    <s v="AST"/>
  </r>
  <r>
    <m/>
    <s v=""/>
    <n v="2107"/>
    <n v="0"/>
    <b v="0"/>
    <s v=""/>
    <s v="4"/>
    <s v="St Peters House"/>
    <s v=""/>
    <x v="6"/>
    <s v="South West"/>
    <s v="3KBsm"/>
    <n v="1874"/>
    <m/>
    <n v="0"/>
    <n v="563"/>
    <s v="Uncharged"/>
    <m/>
    <d v="2007-05-14T00:00:00"/>
    <m/>
    <m/>
    <d v="2018-11-30T00:00:00"/>
    <s v="13-Feb-2020"/>
    <n v="0"/>
    <n v="9300"/>
    <d v="2019-01-02T00:00:00"/>
    <d v="2019-01-18T00:00:00"/>
    <m/>
    <m/>
    <n v="4"/>
    <m/>
    <m/>
    <m/>
    <n v="0"/>
    <s v="Wilkinson Grant"/>
    <s v=""/>
    <s v=""/>
    <n v="0.03"/>
    <n v="0"/>
    <n v="20"/>
    <n v="0"/>
    <n v="175000"/>
    <n v="170000"/>
    <n v="0"/>
    <n v="0"/>
    <n v="0"/>
    <n v="0"/>
    <n v="0"/>
    <n v="0"/>
    <n v="170000"/>
    <n v="0"/>
    <b v="1"/>
    <b v="0"/>
    <n v="0"/>
    <n v="0"/>
    <n v="1000"/>
    <n v="140796"/>
    <n v="0"/>
    <n v="0"/>
    <m/>
    <s v="MB"/>
    <n v="0"/>
    <s v="F&amp;F"/>
    <b v="0"/>
    <b v="0"/>
    <b v="0"/>
    <b v="0"/>
    <b v="0"/>
    <n v="0"/>
    <b v="0"/>
    <m/>
    <n v="2"/>
    <m/>
    <n v="775"/>
    <n v="178.84615384615384"/>
    <n v="141796"/>
    <n v="6120"/>
    <n v="13584"/>
    <n v="9.5799599424525372E-2"/>
    <n v="7.9905882352941174E-2"/>
    <n v="301.95381882770869"/>
    <n v="9600"/>
    <n v="0"/>
    <n v="6120"/>
    <n v="170000"/>
    <n v="5.7585139318885446E-2"/>
    <n v="4.2643962848297211E-2"/>
    <s v="0000004"/>
    <n v="-3.125E-2"/>
    <n v="16.518650088809945"/>
    <s v="4 St Peters House"/>
    <s v="St Peters House ASTs"/>
    <b v="0"/>
    <s v="AST"/>
    <s v="AST"/>
    <b v="0"/>
    <n v="539"/>
    <s v="070023"/>
    <n v="778"/>
    <d v="2019-02-14T00:00:00"/>
    <s v="F004"/>
    <n v="1.7761989342806395"/>
    <n v="4.0309596836751456E-2"/>
    <n v="4.8914741896076593E-2"/>
    <n v="161500"/>
    <n v="0.95"/>
    <m/>
    <n v="6887"/>
    <n v="13584"/>
    <s v="AST"/>
  </r>
  <r>
    <m/>
    <s v=""/>
    <n v="3840"/>
    <n v="0"/>
    <b v="0"/>
    <s v="Query as to whether it is an assured or an AST, but we are currently treating as an AST"/>
    <s v="229"/>
    <s v="Underhill"/>
    <s v="TA3"/>
    <x v="7"/>
    <s v="Other"/>
    <s v="5KB"/>
    <n v="0"/>
    <m/>
    <n v="0"/>
    <n v="1056"/>
    <s v="Uncharged"/>
    <m/>
    <d v="2015-09-29T00:00:00"/>
    <m/>
    <m/>
    <m/>
    <s v="31-Oct-2017"/>
    <n v="0"/>
    <n v="8424"/>
    <m/>
    <m/>
    <m/>
    <m/>
    <n v="4"/>
    <m/>
    <m/>
    <m/>
    <n v="0"/>
    <s v=""/>
    <s v=""/>
    <s v=""/>
    <n v="0.03"/>
    <n v="0"/>
    <n v="20"/>
    <n v="0"/>
    <n v="250000"/>
    <n v="250000"/>
    <n v="0"/>
    <n v="0"/>
    <n v="0"/>
    <n v="0"/>
    <n v="0"/>
    <n v="0"/>
    <n v="250000"/>
    <n v="0"/>
    <b v="0"/>
    <b v="0"/>
    <n v="0"/>
    <n v="0"/>
    <n v="0"/>
    <n v="163917"/>
    <n v="0"/>
    <n v="0"/>
    <m/>
    <s v="MB"/>
    <n v="0"/>
    <s v=""/>
    <b v="0"/>
    <b v="0"/>
    <b v="0"/>
    <b v="0"/>
    <b v="0"/>
    <n v="1"/>
    <b v="0"/>
    <m/>
    <m/>
    <m/>
    <n v="702"/>
    <n v="162"/>
    <n v="163917"/>
    <n v="9000"/>
    <n v="64583"/>
    <n v="0.3939981820067473"/>
    <n v="0.25833200000000001"/>
    <n v="236.74242424242425"/>
    <n v="8220"/>
    <n v="0"/>
    <n v="9000"/>
    <n v="250000"/>
    <n v="3.5469473684210523E-2"/>
    <n v="3.5469473684210523E-2"/>
    <s v="0000229"/>
    <n v="2.4817518248175182E-2"/>
    <n v="7.9772727272727275"/>
    <s v="229 Underhill"/>
    <s v="Crown ASTs"/>
    <b v="0"/>
    <s v="AST"/>
    <s v="AST"/>
    <b v="0"/>
    <n v="0"/>
    <s v="018095"/>
    <n v="2571"/>
    <d v="2016-11-01T00:00:00"/>
    <s v="H229"/>
    <n v="0"/>
    <n v="2.4828631156118289E-2"/>
    <n v="5.1391862955032119E-2"/>
    <n v="237500"/>
    <n v="0.95"/>
    <m/>
    <n v="8424"/>
    <n v="64583"/>
    <s v="AST"/>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s v=""/>
    <n v="2100"/>
    <n v="0"/>
    <b v="0"/>
    <s v=""/>
    <s v="9"/>
    <s v="St Peters House"/>
    <s v=""/>
    <x v="6"/>
    <s v="South West"/>
    <s v="3KBsm"/>
    <n v="1874"/>
    <m/>
    <n v="0"/>
    <n v="560"/>
    <s v="Uncharged"/>
    <m/>
    <d v="2007-05-14T00:00:00"/>
    <m/>
    <m/>
    <d v="2018-11-22T00:00:00"/>
    <s v="29-Feb-2020"/>
    <n v="0"/>
    <n v="9300"/>
    <d v="2018-12-17T00:00:00"/>
    <d v="2019-01-11T00:00:00"/>
    <d v="2019-02-02T00:00:00"/>
    <d v="2019-02-18T00:00:00"/>
    <n v="4"/>
    <d v="2019-03-18T00:00:00"/>
    <m/>
    <m/>
    <n v="0"/>
    <s v=""/>
    <s v=""/>
    <s v=""/>
    <n v="0.03"/>
    <n v="0"/>
    <n v="20"/>
    <n v="0"/>
    <n v="175000"/>
    <n v="170000"/>
    <n v="0"/>
    <n v="0"/>
    <n v="0"/>
    <n v="0"/>
    <n v="0"/>
    <n v="0"/>
    <n v="170000"/>
    <n v="0"/>
    <b v="1"/>
    <b v="0"/>
    <n v="0"/>
    <n v="0"/>
    <n v="0"/>
    <n v="140981"/>
    <n v="0"/>
    <n v="0"/>
    <m/>
    <s v="MB"/>
    <n v="0"/>
    <s v="F&amp;F"/>
    <b v="0"/>
    <b v="0"/>
    <b v="0"/>
    <b v="0"/>
    <b v="0"/>
    <n v="0"/>
    <b v="0"/>
    <n v="8"/>
    <n v="3"/>
    <n v="6"/>
    <n v="775"/>
    <n v="178.84615384615384"/>
    <n v="140981"/>
    <n v="6120"/>
    <n v="14399"/>
    <n v="0.10213433015796455"/>
    <n v="8.4699999999999998E-2"/>
    <n v="303.57142857142856"/>
    <n v="9720"/>
    <n v="0"/>
    <n v="6120"/>
    <n v="170000"/>
    <n v="5.7585139318885446E-2"/>
    <n v="4.2643962848297211E-2"/>
    <s v="0000009"/>
    <n v="-4.3209876543209874E-2"/>
    <n v="16.607142857142858"/>
    <s v="9 St Peters House"/>
    <s v="St Peters House ASTs"/>
    <b v="0"/>
    <s v=""/>
    <s v="AST"/>
    <b v="0"/>
    <n v="539"/>
    <s v="070023"/>
    <n v="770"/>
    <d v="2019-03-01T00:00:00"/>
    <s v="F009"/>
    <n v="0"/>
    <n v="4.0309596836751456E-2"/>
    <n v="4.8850554330016102E-2"/>
    <n v="161500"/>
    <n v="0.95"/>
    <m/>
    <n v="6887"/>
    <n v="14399"/>
    <s v="AST"/>
  </r>
  <r>
    <d v="2001-10-05T00:00:00"/>
    <s v="15:41:55"/>
    <n v="789"/>
    <n v="32"/>
    <b v="0"/>
    <s v=""/>
    <s v="37"/>
    <s v="Monterey Gardens"/>
    <s v="EX4"/>
    <x v="5"/>
    <s v="South West"/>
    <s v="3KB F"/>
    <n v="2832"/>
    <m/>
    <n v="0"/>
    <n v="635"/>
    <s v="Nationwide"/>
    <d v="2001-03-23T00:00:00"/>
    <d v="2001-06-05T00:00:00"/>
    <m/>
    <m/>
    <d v="2018-01-31T00:00:00"/>
    <s v="16-May-2020"/>
    <n v="0"/>
    <n v="9456"/>
    <d v="2018-02-26T00:00:00"/>
    <d v="2018-04-13T00:00:00"/>
    <m/>
    <m/>
    <n v="4"/>
    <m/>
    <m/>
    <m/>
    <n v="0"/>
    <s v=""/>
    <s v=""/>
    <s v=""/>
    <n v="0.03"/>
    <n v="0"/>
    <n v="20"/>
    <n v="2362"/>
    <n v="165000"/>
    <n v="160000"/>
    <n v="0"/>
    <n v="0"/>
    <n v="0"/>
    <n v="0"/>
    <n v="0"/>
    <n v="0"/>
    <n v="160000"/>
    <n v="0"/>
    <b v="1"/>
    <b v="0"/>
    <n v="0"/>
    <n v="0"/>
    <n v="0"/>
    <n v="105844"/>
    <n v="0"/>
    <n v="0"/>
    <d v="2001-07-13T00:00:00"/>
    <s v="MB"/>
    <n v="0"/>
    <s v="F&amp;F"/>
    <b v="0"/>
    <b v="0"/>
    <b v="0"/>
    <b v="0"/>
    <b v="0"/>
    <n v="0"/>
    <b v="1"/>
    <m/>
    <n v="6"/>
    <m/>
    <n v="788"/>
    <n v="181.84615384615384"/>
    <n v="105844"/>
    <n v="5760"/>
    <n v="40396"/>
    <n v="0.38165602207021654"/>
    <n v="0.252475"/>
    <n v="251.96850393700788"/>
    <n v="9000"/>
    <n v="0"/>
    <n v="5760"/>
    <n v="160000"/>
    <n v="6.2210526315789473E-2"/>
    <n v="4.0453947368421055E-2"/>
    <s v="0000037"/>
    <n v="5.0666666666666665E-2"/>
    <n v="14.891338582677164"/>
    <s v="37 Monterey Gardens"/>
    <s v="Exeter ASTs - Queensway Portfolio"/>
    <b v="0"/>
    <s v="AST"/>
    <s v="AST"/>
    <b v="0"/>
    <n v="475"/>
    <s v="056002"/>
    <n v="136"/>
    <d v="2018-05-17T00:00:00"/>
    <s v="FMG37"/>
    <n v="0"/>
    <n v="4.3547367679445365E-2"/>
    <n v="5.8094932164317298E-2"/>
    <n v="152000"/>
    <n v="0.95"/>
    <m/>
    <n v="6149"/>
    <n v="40396"/>
    <s v="AST"/>
  </r>
  <r>
    <m/>
    <s v=""/>
    <n v="2558"/>
    <n v="0"/>
    <b v="0"/>
    <s v=""/>
    <s v="2"/>
    <s v="Alyne House"/>
    <s v="SO15"/>
    <x v="0"/>
    <s v="West"/>
    <s v="3KB F"/>
    <n v="929"/>
    <m/>
    <n v="0"/>
    <n v="754"/>
    <s v="Uncharged"/>
    <m/>
    <d v="2001-06-06T00:00:00"/>
    <m/>
    <m/>
    <m/>
    <s v="24-Oct-2019"/>
    <n v="0"/>
    <n v="9540"/>
    <d v="2018-07-09T00:00:00"/>
    <d v="2018-07-27T00:00:00"/>
    <m/>
    <m/>
    <n v="4"/>
    <m/>
    <m/>
    <m/>
    <n v="0"/>
    <s v=""/>
    <s v=""/>
    <s v=""/>
    <n v="0.03"/>
    <n v="0"/>
    <n v="20"/>
    <n v="0"/>
    <n v="175000"/>
    <n v="175000"/>
    <n v="0"/>
    <n v="0"/>
    <n v="0"/>
    <n v="0"/>
    <n v="0"/>
    <n v="0"/>
    <n v="175000"/>
    <n v="0"/>
    <b v="0"/>
    <b v="0"/>
    <n v="0"/>
    <n v="0"/>
    <n v="0"/>
    <n v="119031"/>
    <n v="0"/>
    <n v="0"/>
    <m/>
    <s v="AL"/>
    <n v="0"/>
    <s v="R&amp;N"/>
    <b v="0"/>
    <b v="0"/>
    <b v="0"/>
    <b v="0"/>
    <b v="0"/>
    <n v="0"/>
    <b v="0"/>
    <m/>
    <n v="2"/>
    <m/>
    <n v="795"/>
    <n v="183.46153846153845"/>
    <n v="119031"/>
    <n v="6300"/>
    <n v="40919"/>
    <n v="0.34376758995555778"/>
    <n v="0.23382285714285714"/>
    <n v="232.09549071618036"/>
    <n v="11040"/>
    <n v="0"/>
    <n v="6300"/>
    <n v="175000"/>
    <n v="5.7383458646616543E-2"/>
    <n v="4.8938345864661656E-2"/>
    <s v="0000002"/>
    <n v="-0.1358695652173913"/>
    <n v="12.652519893899203"/>
    <s v="2 Alyne House"/>
    <s v="Southampton ASTs - Queensway Portfolio"/>
    <b v="0"/>
    <s v="AST"/>
    <s v="AST"/>
    <b v="0"/>
    <n v="475"/>
    <s v="056003"/>
    <n v="1263"/>
    <d v="2013-08-08T00:00:00"/>
    <s v="F020"/>
    <n v="0"/>
    <n v="4.0168420368567444E-2"/>
    <n v="6.8351941931093577E-2"/>
    <n v="166250"/>
    <n v="0.95"/>
    <m/>
    <n v="8136"/>
    <n v="40919"/>
    <s v="AST"/>
  </r>
  <r>
    <d v="2001-10-05T00:00:00"/>
    <s v="15:29:21"/>
    <n v="792"/>
    <n v="32"/>
    <b v="0"/>
    <s v=""/>
    <s v="16"/>
    <s v="Lyncombe Close (ast)"/>
    <s v="EX4"/>
    <x v="5"/>
    <s v="Exeter"/>
    <s v="3KBF"/>
    <n v="2832"/>
    <m/>
    <n v="0"/>
    <n v="979"/>
    <s v="Nationwide"/>
    <d v="2003-11-01T00:00:00"/>
    <d v="2001-06-05T00:00:00"/>
    <m/>
    <m/>
    <d v="2019-02-14T00:00:00"/>
    <s v="vacant"/>
    <n v="6"/>
    <n v="9540"/>
    <d v="2019-03-04T00:00:00"/>
    <d v="2019-03-15T00:00:00"/>
    <d v="2019-03-28T00:00:00"/>
    <m/>
    <n v="4"/>
    <m/>
    <m/>
    <m/>
    <n v="0"/>
    <s v="Wilkinson Grant"/>
    <s v=""/>
    <s v=""/>
    <n v="0.03"/>
    <n v="0"/>
    <n v="20"/>
    <n v="2362"/>
    <n v="165000"/>
    <n v="160000"/>
    <n v="0"/>
    <n v="0"/>
    <n v="0"/>
    <n v="0"/>
    <n v="0"/>
    <n v="0"/>
    <n v="160000"/>
    <n v="0"/>
    <b v="0"/>
    <b v="0"/>
    <n v="0"/>
    <n v="0"/>
    <n v="5000"/>
    <n v="95143"/>
    <n v="0"/>
    <n v="0"/>
    <d v="2001-07-13T00:00:00"/>
    <s v="MB"/>
    <n v="0"/>
    <s v="F&amp;F"/>
    <b v="0"/>
    <b v="0"/>
    <b v="0"/>
    <b v="0"/>
    <b v="0"/>
    <n v="0"/>
    <b v="1"/>
    <n v="0"/>
    <n v="1"/>
    <m/>
    <n v="795"/>
    <n v="183.46153846153845"/>
    <n v="100143"/>
    <n v="5760"/>
    <n v="46097"/>
    <n v="0.46031175419150616"/>
    <n v="0.28810625000000001"/>
    <n v="163.43207354443311"/>
    <n v="9450"/>
    <n v="0"/>
    <n v="5760"/>
    <n v="160000"/>
    <n v="6.276315789473684E-2"/>
    <n v="4.1006578947368422E-2"/>
    <s v="0000016"/>
    <n v="9.5238095238095247E-3"/>
    <n v="9.7446373850868238"/>
    <s v="16 Lyncombe Close (ast)"/>
    <s v="ASTs On Market For Let"/>
    <b v="0"/>
    <s v="AST"/>
    <s v="AST"/>
    <b v="0"/>
    <n v="475"/>
    <s v="056002"/>
    <n v="139"/>
    <m/>
    <s v="FLY16"/>
    <n v="5.1072522982635347"/>
    <n v="4.3934209778120639E-2"/>
    <n v="6.5511913645775313E-2"/>
    <n v="152000"/>
    <n v="0.95"/>
    <m/>
    <n v="6233"/>
    <n v="46097"/>
    <s v="AST"/>
  </r>
  <r>
    <d v="2001-03-08T00:00:00"/>
    <s v="16:59:06"/>
    <n v="334"/>
    <n v="27"/>
    <b v="0"/>
    <s v=""/>
    <s v="8"/>
    <s v="Ashdown Court"/>
    <s v="CR4"/>
    <x v="1"/>
    <s v="South West London (Outer)"/>
    <s v="1KB"/>
    <n v="987"/>
    <d v="2017-12-31T00:00:00"/>
    <n v="0"/>
    <n v="362"/>
    <s v="RBS"/>
    <d v="2004-06-01T00:00:00"/>
    <d v="1998-08-25T00:00:00"/>
    <m/>
    <m/>
    <m/>
    <s v="31-Jul-2019"/>
    <n v="0"/>
    <n v="9600"/>
    <m/>
    <m/>
    <d v="2018-06-30T00:00:00"/>
    <m/>
    <n v="4"/>
    <m/>
    <m/>
    <m/>
    <n v="0"/>
    <s v=""/>
    <s v=""/>
    <s v=""/>
    <n v="0.03"/>
    <n v="0"/>
    <n v="20"/>
    <n v="0"/>
    <n v="175000"/>
    <n v="175000"/>
    <n v="0"/>
    <n v="0"/>
    <n v="0"/>
    <n v="0"/>
    <n v="0"/>
    <n v="0"/>
    <n v="175000"/>
    <n v="0"/>
    <b v="0"/>
    <b v="0"/>
    <n v="0"/>
    <n v="0"/>
    <n v="0"/>
    <n v="46192"/>
    <n v="0"/>
    <n v="0"/>
    <d v="1999-07-06T00:00:00"/>
    <s v="AL"/>
    <n v="0"/>
    <s v=""/>
    <b v="0"/>
    <b v="0"/>
    <b v="0"/>
    <b v="0"/>
    <b v="0"/>
    <n v="0"/>
    <b v="1"/>
    <n v="39"/>
    <m/>
    <m/>
    <n v="800"/>
    <n v="184.61538461538461"/>
    <n v="46192"/>
    <n v="6300"/>
    <n v="113758"/>
    <n v="2.4627208174575683"/>
    <n v="0.65004571428571434"/>
    <n v="483.42541436464086"/>
    <n v="9300"/>
    <n v="0"/>
    <n v="6300"/>
    <n v="175000"/>
    <n v="5.774436090225564E-2"/>
    <n v="4.8565413533834589E-2"/>
    <s v="0000008"/>
    <n v="3.2258064516129031E-2"/>
    <n v="26.519337016574585"/>
    <s v="8 Ashdown Court"/>
    <s v="Ashdown Court ASTs"/>
    <b v="0"/>
    <s v="AST"/>
    <s v=""/>
    <b v="0"/>
    <n v="539"/>
    <s v="070002"/>
    <n v="32"/>
    <d v="2018-08-01T00:00:00"/>
    <s v="F008"/>
    <n v="0"/>
    <n v="4.0421051943212521E-2"/>
    <n v="0.17479217180464149"/>
    <n v="166250"/>
    <n v="0.95"/>
    <m/>
    <n v="8074"/>
    <n v="113758"/>
    <s v="AST"/>
  </r>
  <r>
    <m/>
    <s v=""/>
    <n v="2667"/>
    <n v="0"/>
    <b v="0"/>
    <s v=""/>
    <s v="5"/>
    <s v="Lebanon Close"/>
    <s v="EX4"/>
    <x v="5"/>
    <s v="South West"/>
    <s v="3KBF"/>
    <n v="2832"/>
    <m/>
    <n v="0"/>
    <n v="742"/>
    <s v="Nationwide"/>
    <m/>
    <d v="2001-06-05T00:00:00"/>
    <m/>
    <m/>
    <d v="2018-09-30T00:00:00"/>
    <s v="09-Dec-2019"/>
    <n v="0"/>
    <n v="9600"/>
    <d v="2018-10-22T00:00:00"/>
    <d v="2018-11-13T00:00:00"/>
    <m/>
    <d v="2018-11-13T00:00:00"/>
    <n v="4"/>
    <d v="2018-12-11T00:00:00"/>
    <m/>
    <m/>
    <n v="0"/>
    <s v="TBA"/>
    <s v=""/>
    <s v=""/>
    <n v="0.03"/>
    <n v="0"/>
    <n v="20"/>
    <n v="0"/>
    <n v="165000"/>
    <n v="160000"/>
    <n v="0"/>
    <n v="0"/>
    <n v="0"/>
    <n v="0"/>
    <n v="0"/>
    <n v="0"/>
    <n v="160000"/>
    <n v="0"/>
    <b v="0"/>
    <b v="0"/>
    <n v="0"/>
    <n v="0"/>
    <n v="0"/>
    <n v="85302"/>
    <n v="0"/>
    <n v="0"/>
    <m/>
    <s v="MB"/>
    <n v="0"/>
    <s v="F&amp;F"/>
    <b v="0"/>
    <b v="0"/>
    <b v="0"/>
    <b v="0"/>
    <b v="0"/>
    <n v="0"/>
    <b v="0"/>
    <m/>
    <n v="3"/>
    <n v="20"/>
    <n v="800"/>
    <n v="184.61538461538461"/>
    <n v="85302"/>
    <n v="5760"/>
    <n v="60938"/>
    <n v="0.71437949872218709"/>
    <n v="0.38086249999999999"/>
    <n v="215.63342318059298"/>
    <n v="9276"/>
    <n v="0"/>
    <n v="5760"/>
    <n v="160000"/>
    <n v="6.3157894736842107E-2"/>
    <n v="4.4526315789473685E-2"/>
    <s v="0000005"/>
    <n v="3.4928848641655887E-2"/>
    <n v="12.938005390835579"/>
    <s v="5 Lebanon Close"/>
    <s v="Exeter ASTs - Queensway Portfolio"/>
    <b v="0"/>
    <s v="Vacant"/>
    <s v="AST"/>
    <b v="0"/>
    <n v="0"/>
    <s v="056002"/>
    <n v="1374"/>
    <d v="2018-12-10T00:00:00"/>
    <s v="FLC05"/>
    <n v="0"/>
    <n v="4.4210525562888701E-2"/>
    <n v="7.9341633255961178E-2"/>
    <n v="152000"/>
    <n v="0.95"/>
    <m/>
    <n v="6768"/>
    <n v="60938"/>
    <s v="AST"/>
  </r>
  <r>
    <m/>
    <s v=""/>
    <n v="4491"/>
    <n v="0"/>
    <b v="0"/>
    <s v=""/>
    <s v="16"/>
    <s v="Linkenholt Mansions"/>
    <s v="W6 0YA"/>
    <x v="2"/>
    <s v="West London (outer)"/>
    <s v="3KB"/>
    <n v="0"/>
    <m/>
    <n v="0"/>
    <n v="827"/>
    <s v="Uncharged"/>
    <m/>
    <d v="2018-09-11T00:00:00"/>
    <m/>
    <m/>
    <m/>
    <s v="on-going"/>
    <n v="0"/>
    <n v="9600"/>
    <m/>
    <m/>
    <m/>
    <m/>
    <n v="4"/>
    <m/>
    <m/>
    <m/>
    <n v="0"/>
    <s v=""/>
    <s v=""/>
    <s v=""/>
    <n v="0.03"/>
    <n v="0"/>
    <n v="20"/>
    <n v="0"/>
    <n v="0"/>
    <n v="680000"/>
    <n v="0"/>
    <n v="0"/>
    <n v="0"/>
    <n v="0"/>
    <n v="0"/>
    <n v="0"/>
    <n v="680000"/>
    <n v="0"/>
    <b v="0"/>
    <b v="0"/>
    <n v="0"/>
    <n v="0"/>
    <n v="0"/>
    <n v="658099"/>
    <n v="0"/>
    <n v="0"/>
    <m/>
    <s v="PY"/>
    <n v="0"/>
    <s v=""/>
    <b v="0"/>
    <b v="0"/>
    <b v="0"/>
    <b v="0"/>
    <b v="0"/>
    <n v="0"/>
    <b v="0"/>
    <m/>
    <m/>
    <m/>
    <n v="800"/>
    <n v="184.61538461538461"/>
    <n v="658099"/>
    <n v="24480"/>
    <n v="-36579"/>
    <n v="-5.5582822645225113E-2"/>
    <n v="-5.3792647058823528E-2"/>
    <n v="822.24909310761791"/>
    <n v="0"/>
    <n v="0"/>
    <n v="24480"/>
    <n v="680000"/>
    <n v="1.4860681114551083E-2"/>
    <n v="1.4860681114551083E-2"/>
    <s v="0000016"/>
    <n v="0"/>
    <n v="11.608222490931077"/>
    <s v="16 Linkenholt Mansions"/>
    <s v="Linkenholt Mansions ASTs - Legacy Portfolio"/>
    <b v="0"/>
    <s v="AST"/>
    <s v=""/>
    <b v="0"/>
    <n v="0"/>
    <s v="070046"/>
    <n v="3242"/>
    <d v="2017-01-30T00:00:00"/>
    <s v="F016"/>
    <n v="0"/>
    <n v="1.0402476603032633E-2"/>
    <n v="1.4587470882040545E-2"/>
    <n v="646000"/>
    <n v="0.91"/>
    <m/>
    <n v="9600"/>
    <n v="-36579"/>
    <s v="AST"/>
  </r>
  <r>
    <m/>
    <s v=""/>
    <n v="2092"/>
    <n v="0"/>
    <b v="0"/>
    <s v=""/>
    <s v="1"/>
    <s v="St Peters House"/>
    <s v=""/>
    <x v="6"/>
    <s v="South West"/>
    <s v="3KBsm"/>
    <n v="1249"/>
    <m/>
    <n v="0"/>
    <n v="564"/>
    <s v="Uncharged"/>
    <m/>
    <d v="2007-05-14T00:00:00"/>
    <m/>
    <m/>
    <d v="2017-11-30T00:00:00"/>
    <s v="12-Apr-2019"/>
    <n v="0"/>
    <n v="9600"/>
    <d v="2017-12-21T00:00:00"/>
    <d v="2018-01-26T00:00:00"/>
    <d v="2018-01-30T00:00:00"/>
    <m/>
    <n v="4"/>
    <m/>
    <m/>
    <m/>
    <n v="0"/>
    <s v="Wilkinson Grant"/>
    <s v=""/>
    <s v=""/>
    <n v="0.03"/>
    <n v="0"/>
    <n v="20"/>
    <n v="0"/>
    <n v="175000"/>
    <n v="170000"/>
    <n v="0"/>
    <n v="0"/>
    <n v="0"/>
    <n v="0"/>
    <n v="0"/>
    <n v="0"/>
    <n v="170000"/>
    <n v="0"/>
    <b v="1"/>
    <b v="0"/>
    <n v="0"/>
    <n v="0"/>
    <n v="0"/>
    <n v="143317"/>
    <n v="0"/>
    <n v="0"/>
    <m/>
    <s v="MB"/>
    <n v="0"/>
    <s v="F&amp;F"/>
    <b v="0"/>
    <b v="0"/>
    <b v="0"/>
    <b v="0"/>
    <b v="0"/>
    <n v="0"/>
    <b v="0"/>
    <n v="61"/>
    <n v="5"/>
    <m/>
    <n v="800"/>
    <n v="184.61538461538461"/>
    <n v="143317"/>
    <n v="6120"/>
    <n v="12063"/>
    <n v="8.4170056587843725E-2"/>
    <n v="7.0958823529411769E-2"/>
    <n v="301.41843971631204"/>
    <n v="9300"/>
    <n v="0"/>
    <n v="6120"/>
    <n v="170000"/>
    <n v="5.9442724458204331E-2"/>
    <n v="4.8371517027863777E-2"/>
    <s v="0000001"/>
    <n v="3.2258064516129031E-2"/>
    <n v="17.021276595744681"/>
    <s v="1 St Peters House"/>
    <s v="St Peters House ASTs"/>
    <b v="0"/>
    <s v="AST"/>
    <s v="AST"/>
    <b v="0"/>
    <n v="539"/>
    <s v="070023"/>
    <n v="762"/>
    <d v="2018-04-13T00:00:00"/>
    <s v="F001"/>
    <n v="0"/>
    <n v="4.1609906412130533E-2"/>
    <n v="5.4508537019334759E-2"/>
    <n v="161500"/>
    <n v="0.95"/>
    <m/>
    <n v="7812"/>
    <n v="12063"/>
    <s v="AST"/>
  </r>
  <r>
    <m/>
    <s v=""/>
    <n v="2099"/>
    <n v="0"/>
    <b v="0"/>
    <s v=""/>
    <s v="8"/>
    <s v="St Peters House"/>
    <s v=""/>
    <x v="6"/>
    <s v="South West"/>
    <s v="3KBlg"/>
    <n v="1874"/>
    <m/>
    <n v="0"/>
    <n v="760"/>
    <s v="Uncharged"/>
    <m/>
    <d v="2007-05-14T00:00:00"/>
    <m/>
    <m/>
    <d v="2016-08-23T00:00:00"/>
    <s v="27-Jan-2020"/>
    <n v="0"/>
    <n v="9600"/>
    <d v="2016-09-08T00:00:00"/>
    <d v="2016-09-24T00:00:00"/>
    <d v="2016-10-10T00:00:00"/>
    <m/>
    <n v="4"/>
    <m/>
    <m/>
    <m/>
    <n v="0"/>
    <s v="Wilkinson Grant"/>
    <s v=""/>
    <s v=""/>
    <n v="0.03"/>
    <n v="0"/>
    <n v="20"/>
    <n v="0"/>
    <n v="185000"/>
    <n v="185000"/>
    <n v="0"/>
    <n v="0"/>
    <n v="0"/>
    <n v="0"/>
    <n v="0"/>
    <n v="0"/>
    <n v="185000"/>
    <n v="0"/>
    <b v="1"/>
    <b v="0"/>
    <n v="0"/>
    <n v="0"/>
    <n v="0"/>
    <n v="149965"/>
    <n v="0"/>
    <n v="0"/>
    <m/>
    <s v="MB"/>
    <n v="0"/>
    <s v="F&amp;F"/>
    <b v="0"/>
    <b v="0"/>
    <b v="0"/>
    <b v="0"/>
    <b v="0"/>
    <n v="0"/>
    <b v="0"/>
    <n v="129"/>
    <n v="2"/>
    <m/>
    <n v="800"/>
    <n v="184.61538461538461"/>
    <n v="149965"/>
    <n v="6660"/>
    <n v="19125"/>
    <n v="0.12752975694328678"/>
    <n v="0.10337837837837838"/>
    <n v="243.42105263157896"/>
    <n v="9300"/>
    <n v="0"/>
    <n v="6660"/>
    <n v="185000"/>
    <n v="5.4623044096728308E-2"/>
    <n v="4.0893314366998577E-2"/>
    <s v="0000008"/>
    <n v="3.2258064516129031E-2"/>
    <n v="12.631578947368421"/>
    <s v="8 St Peters House"/>
    <s v="St Peters House ASTs"/>
    <b v="0"/>
    <s v="AST"/>
    <s v="AST"/>
    <b v="0"/>
    <n v="539"/>
    <s v="070023"/>
    <n v="769"/>
    <d v="2017-01-28T00:00:00"/>
    <s v="F008"/>
    <n v="0"/>
    <n v="3.8236130216552387E-2"/>
    <n v="4.7924515720334744E-2"/>
    <n v="175750"/>
    <n v="0.95"/>
    <m/>
    <n v="7187"/>
    <n v="19125"/>
    <s v="AST"/>
  </r>
  <r>
    <m/>
    <s v=""/>
    <n v="2988"/>
    <n v="0"/>
    <b v="0"/>
    <s v=""/>
    <s v="16"/>
    <s v="Homelees House"/>
    <s v="BN1"/>
    <x v="3"/>
    <s v="Sussex"/>
    <s v="2KB"/>
    <n v="1740"/>
    <m/>
    <n v="0"/>
    <n v="0"/>
    <s v="Uncharged"/>
    <m/>
    <d v="2005-03-22T00:00:00"/>
    <d v="2012-10-04T00:00:00"/>
    <m/>
    <d v="2012-11-01T00:00:00"/>
    <s v="15-Mar-2020"/>
    <n v="0"/>
    <n v="9612"/>
    <d v="2012-12-31T00:00:00"/>
    <d v="2013-01-11T00:00:00"/>
    <m/>
    <m/>
    <n v="4"/>
    <m/>
    <m/>
    <m/>
    <n v="0"/>
    <s v="Priors"/>
    <s v=""/>
    <s v=""/>
    <n v="0.03"/>
    <n v="0"/>
    <n v="20"/>
    <n v="0"/>
    <n v="100000"/>
    <n v="100000"/>
    <n v="0"/>
    <n v="0"/>
    <n v="0"/>
    <n v="0"/>
    <n v="0"/>
    <n v="0"/>
    <n v="100000"/>
    <n v="0"/>
    <b v="0"/>
    <b v="0"/>
    <n v="0"/>
    <n v="0"/>
    <n v="0"/>
    <n v="84940"/>
    <n v="0"/>
    <n v="0"/>
    <m/>
    <s v="PY"/>
    <n v="0"/>
    <s v="Maguire"/>
    <b v="0"/>
    <b v="0"/>
    <b v="0"/>
    <b v="0"/>
    <b v="0"/>
    <n v="0"/>
    <b v="0"/>
    <m/>
    <n v="1"/>
    <m/>
    <n v="801"/>
    <n v="184.84615384615384"/>
    <n v="84940"/>
    <n v="3600"/>
    <n v="6460"/>
    <n v="7.6053684954085238E-2"/>
    <n v="6.4600000000000005E-2"/>
    <n v="0"/>
    <n v="9337"/>
    <n v="0"/>
    <n v="3600"/>
    <n v="100000"/>
    <n v="0.10117894736842105"/>
    <n v="8.2863157894736847E-2"/>
    <s v="0000016"/>
    <n v="2.9452715004819535E-2"/>
    <n v="0"/>
    <s v="16 Homelees House"/>
    <s v="Other AST Properties"/>
    <b v="0"/>
    <s v="AST"/>
    <s v=""/>
    <b v="0"/>
    <n v="0"/>
    <s v="046043"/>
    <n v="1703"/>
    <d v="2013-03-16T00:00:00"/>
    <s v="F016"/>
    <n v="0"/>
    <n v="7.0825261951747695E-2"/>
    <n v="9.2677183894513779E-2"/>
    <n v="95000"/>
    <n v="0.92500000000000004"/>
    <m/>
    <n v="7872"/>
    <n v="6460"/>
    <s v="AST"/>
  </r>
  <r>
    <d v="2001-10-19T00:00:00"/>
    <s v="10:38:34"/>
    <n v="357"/>
    <n v="27"/>
    <b v="0"/>
    <s v=""/>
    <s v="6"/>
    <s v="Melford Court"/>
    <s v="SM2 5ET"/>
    <x v="1"/>
    <s v="South West London (Outer)"/>
    <s v="2KB"/>
    <n v="1414"/>
    <m/>
    <n v="0"/>
    <n v="431"/>
    <s v="RBS"/>
    <d v="2004-06-01T00:00:00"/>
    <d v="1998-08-25T00:00:00"/>
    <m/>
    <m/>
    <d v="2009-09-02T00:00:00"/>
    <s v="30-Sep-2019"/>
    <n v="0"/>
    <n v="9744"/>
    <m/>
    <m/>
    <m/>
    <m/>
    <n v="4"/>
    <m/>
    <m/>
    <m/>
    <n v="0"/>
    <s v=""/>
    <s v=""/>
    <s v=""/>
    <n v="0.03"/>
    <n v="0"/>
    <n v="20"/>
    <n v="0"/>
    <n v="235000"/>
    <n v="240000"/>
    <n v="0"/>
    <n v="0"/>
    <n v="0"/>
    <n v="0"/>
    <n v="0"/>
    <n v="0"/>
    <n v="240000"/>
    <n v="0"/>
    <b v="0"/>
    <b v="0"/>
    <n v="0"/>
    <n v="0"/>
    <n v="0"/>
    <n v="64384"/>
    <n v="0"/>
    <n v="0"/>
    <d v="1999-07-06T00:00:00"/>
    <s v="AL"/>
    <n v="0"/>
    <s v=""/>
    <b v="0"/>
    <b v="0"/>
    <b v="0"/>
    <b v="0"/>
    <b v="0"/>
    <n v="0"/>
    <b v="1"/>
    <m/>
    <m/>
    <m/>
    <n v="812"/>
    <n v="187.38461538461539"/>
    <n v="64384"/>
    <n v="8640"/>
    <n v="154976"/>
    <n v="2.4070576540755466"/>
    <n v="0.64573333333333338"/>
    <n v="556.84454756380512"/>
    <n v="9456"/>
    <n v="0"/>
    <n v="8640"/>
    <n v="240000"/>
    <n v="4.2736842105263156E-2"/>
    <n v="3.4171052631578949E-2"/>
    <s v="0000006"/>
    <n v="3.0456852791878174E-2"/>
    <n v="22.607888631090486"/>
    <s v="6 Melford Court"/>
    <s v="Melford Court ASTs"/>
    <b v="0"/>
    <s v="AST"/>
    <s v=""/>
    <b v="0"/>
    <n v="539"/>
    <s v="070006"/>
    <n v="39"/>
    <d v="2009-10-01T00:00:00"/>
    <s v="F006"/>
    <n v="0"/>
    <n v="2.9915788964221351E-2"/>
    <n v="0.12100832504970178"/>
    <n v="228000"/>
    <n v="0.92500000000000004"/>
    <m/>
    <n v="7791"/>
    <n v="154976"/>
    <s v="AST"/>
  </r>
  <r>
    <d v="2001-10-05T00:00:00"/>
    <s v="15:28:09"/>
    <n v="790"/>
    <n v="32"/>
    <b v="0"/>
    <s v=""/>
    <s v="1"/>
    <s v="Lebanon Close"/>
    <s v="EX4"/>
    <x v="5"/>
    <s v="Exeter"/>
    <s v="3KBF"/>
    <n v="2832"/>
    <m/>
    <n v="0"/>
    <n v="635"/>
    <s v="Nationwide"/>
    <d v="2003-11-01T00:00:00"/>
    <d v="2001-06-05T00:00:00"/>
    <m/>
    <m/>
    <d v="2017-10-31T00:00:00"/>
    <s v="09-Feb-20120"/>
    <n v="0"/>
    <n v="9768"/>
    <d v="2017-12-13T00:00:00"/>
    <d v="2018-01-19T00:00:00"/>
    <m/>
    <m/>
    <n v="4"/>
    <m/>
    <m/>
    <m/>
    <n v="0"/>
    <s v="Wilkinson Grant"/>
    <s v=""/>
    <s v=""/>
    <n v="0.03"/>
    <n v="0"/>
    <n v="20"/>
    <n v="2362"/>
    <n v="135000"/>
    <n v="160000"/>
    <n v="0"/>
    <n v="0"/>
    <n v="0"/>
    <n v="0"/>
    <n v="0"/>
    <n v="0"/>
    <n v="160000"/>
    <n v="0"/>
    <b v="1"/>
    <b v="0"/>
    <n v="0"/>
    <n v="0"/>
    <n v="0"/>
    <n v="100603"/>
    <n v="0"/>
    <n v="0"/>
    <d v="2001-07-13T00:00:00"/>
    <s v="MB"/>
    <n v="0"/>
    <s v="F&amp;F"/>
    <b v="0"/>
    <b v="0"/>
    <b v="0"/>
    <b v="0"/>
    <b v="0"/>
    <n v="0"/>
    <b v="1"/>
    <m/>
    <n v="5"/>
    <m/>
    <n v="814"/>
    <n v="187.84615384615384"/>
    <n v="100603"/>
    <n v="5760"/>
    <n v="45637"/>
    <n v="0.4536345834617258"/>
    <n v="0.28523124999999999"/>
    <n v="251.96850393700788"/>
    <n v="9300"/>
    <n v="0"/>
    <n v="5760"/>
    <n v="160000"/>
    <n v="6.4263157894736841E-2"/>
    <n v="4.2506578947368423E-2"/>
    <s v="0000001"/>
    <n v="5.0322580645161291E-2"/>
    <n v="15.38267716535433"/>
    <s v="1 Lebanon Close"/>
    <s v="Exeter ASTs - Queensway Portfolio"/>
    <b v="0"/>
    <s v="AST"/>
    <s v=""/>
    <b v="0"/>
    <n v="475"/>
    <s v="056002"/>
    <n v="137"/>
    <d v="2018-02-10T00:00:00"/>
    <s v="FLC01"/>
    <n v="0"/>
    <n v="4.4984209760239251E-2"/>
    <n v="6.4222736896514018E-2"/>
    <n v="152000"/>
    <n v="0.95"/>
    <m/>
    <n v="6461"/>
    <n v="45637"/>
    <s v="AST"/>
  </r>
  <r>
    <m/>
    <s v=""/>
    <n v="1655"/>
    <n v="0"/>
    <b v="0"/>
    <s v=""/>
    <s v="25A"/>
    <s v="Bonchurch Road"/>
    <s v="BN2 3PJ"/>
    <x v="3"/>
    <s v="South Coast"/>
    <s v="3kb balc"/>
    <n v="966"/>
    <m/>
    <n v="0"/>
    <n v="485"/>
    <s v="RBS"/>
    <m/>
    <d v="2005-03-22T00:00:00"/>
    <d v="2005-09-12T00:00:00"/>
    <m/>
    <d v="2005-09-20T00:00:00"/>
    <s v="25-Feb-2020"/>
    <n v="0"/>
    <n v="9840"/>
    <d v="2005-12-19T00:00:00"/>
    <d v="2006-01-20T00:00:00"/>
    <m/>
    <m/>
    <n v="4"/>
    <m/>
    <m/>
    <m/>
    <n v="0"/>
    <s v=""/>
    <s v=""/>
    <s v=""/>
    <n v="0.03"/>
    <n v="0"/>
    <n v="20"/>
    <n v="0"/>
    <n v="200000"/>
    <n v="230000"/>
    <n v="0"/>
    <n v="0"/>
    <n v="0"/>
    <n v="0"/>
    <n v="0"/>
    <n v="0"/>
    <n v="230000"/>
    <n v="0"/>
    <b v="1"/>
    <b v="0"/>
    <n v="0"/>
    <n v="0"/>
    <n v="0"/>
    <n v="95980"/>
    <n v="0"/>
    <n v="0"/>
    <m/>
    <s v="AL"/>
    <n v="0"/>
    <s v="Maguire"/>
    <b v="0"/>
    <b v="0"/>
    <b v="0"/>
    <b v="0"/>
    <b v="0"/>
    <n v="0"/>
    <b v="0"/>
    <m/>
    <n v="4"/>
    <m/>
    <n v="820"/>
    <n v="189.23076923076923"/>
    <n v="95980"/>
    <n v="8280"/>
    <n v="114240"/>
    <n v="1.1902479683267346"/>
    <n v="0.49669565217391304"/>
    <n v="474.22680412371136"/>
    <n v="9600"/>
    <n v="0"/>
    <n v="8280"/>
    <n v="230000"/>
    <n v="4.5034324942791762E-2"/>
    <n v="3.8146453089244851E-2"/>
    <s v="000025A"/>
    <n v="2.5000000000000001E-2"/>
    <n v="20.288659793814432"/>
    <s v="25A Bonchurch Road"/>
    <s v="Bonchurch Road ASTs"/>
    <b v="0"/>
    <s v="AST"/>
    <s v=""/>
    <b v="0"/>
    <n v="539"/>
    <s v="046014"/>
    <n v="457"/>
    <d v="2008-02-26T00:00:00"/>
    <s v="F025A"/>
    <n v="0"/>
    <n v="3.1524026923103243E-2"/>
    <n v="8.6841008543446549E-2"/>
    <n v="218500"/>
    <n v="0.875"/>
    <m/>
    <n v="8335"/>
    <n v="114240"/>
    <s v="AST"/>
  </r>
  <r>
    <m/>
    <s v=""/>
    <n v="4343"/>
    <n v="0"/>
    <b v="0"/>
    <s v=""/>
    <s v="33"/>
    <s v="Alyne House"/>
    <s v="SO15"/>
    <x v="0"/>
    <s v="Other"/>
    <s v="2KB F"/>
    <n v="990"/>
    <m/>
    <n v="0"/>
    <n v="441"/>
    <s v="Uncharged"/>
    <m/>
    <d v="2001-06-05T00:00:00"/>
    <m/>
    <m/>
    <d v="2018-05-03T00:00:00"/>
    <s v="23-Aug-2019"/>
    <n v="0"/>
    <n v="9900"/>
    <d v="2018-06-13T00:00:00"/>
    <d v="2018-08-17T00:00:00"/>
    <m/>
    <m/>
    <n v="4"/>
    <m/>
    <m/>
    <m/>
    <n v="0"/>
    <s v=""/>
    <s v=""/>
    <s v=""/>
    <n v="0.03"/>
    <n v="0"/>
    <n v="20"/>
    <n v="0"/>
    <n v="120000"/>
    <n v="140000"/>
    <n v="0"/>
    <n v="0"/>
    <n v="0"/>
    <n v="0"/>
    <n v="0"/>
    <n v="0"/>
    <n v="140000"/>
    <n v="0"/>
    <b v="0"/>
    <b v="0"/>
    <n v="0"/>
    <n v="0"/>
    <n v="0"/>
    <n v="76940"/>
    <n v="0"/>
    <n v="0"/>
    <m/>
    <s v="AL"/>
    <n v="0"/>
    <s v="R&amp;N"/>
    <b v="0"/>
    <b v="0"/>
    <b v="0"/>
    <b v="0"/>
    <b v="0"/>
    <n v="0"/>
    <b v="0"/>
    <m/>
    <n v="9"/>
    <m/>
    <n v="825"/>
    <n v="190.38461538461539"/>
    <n v="76940"/>
    <n v="5040"/>
    <n v="51020"/>
    <n v="0.66311411489472316"/>
    <n v="0.36442857142857144"/>
    <n v="317.46031746031747"/>
    <n v="6900"/>
    <n v="0"/>
    <n v="5040"/>
    <n v="140000"/>
    <n v="7.4436090225563911E-2"/>
    <n v="6.699248120300752E-2"/>
    <s v="0000033"/>
    <n v="0.43478260869565216"/>
    <n v="22.448979591836736"/>
    <s v="33 Alyne House"/>
    <s v="Southampton ASTs - Queensway Portfolio"/>
    <b v="0"/>
    <s v="AST"/>
    <s v="reg"/>
    <b v="0"/>
    <n v="0"/>
    <s v="056003"/>
    <n v="3091"/>
    <d v="2018-08-24T00:00:00"/>
    <s v="F033"/>
    <n v="0"/>
    <n v="5.2105262270547396E-2"/>
    <n v="0.11580452300493892"/>
    <n v="133000"/>
    <n v="0.95"/>
    <m/>
    <n v="8910"/>
    <n v="51020"/>
    <s v="AST"/>
  </r>
  <r>
    <m/>
    <s v=""/>
    <n v="2610"/>
    <n v="0"/>
    <b v="0"/>
    <s v=""/>
    <s v="43"/>
    <s v="Fairland House"/>
    <s v="BR2"/>
    <x v="2"/>
    <s v="South"/>
    <s v="2KB F"/>
    <n v="903"/>
    <m/>
    <n v="0"/>
    <n v="477"/>
    <s v="Nationwide"/>
    <m/>
    <d v="2001-06-05T00:00:00"/>
    <d v="2010-07-30T00:00:00"/>
    <d v="2010-08-28T00:00:00"/>
    <d v="2010-09-28T00:00:00"/>
    <s v="17-Apr-2019"/>
    <n v="0"/>
    <n v="9900"/>
    <d v="2010-10-04T00:00:00"/>
    <d v="2010-12-09T00:00:00"/>
    <m/>
    <m/>
    <n v="4"/>
    <m/>
    <m/>
    <m/>
    <n v="0"/>
    <s v=""/>
    <s v=""/>
    <s v=""/>
    <n v="0.03"/>
    <n v="0"/>
    <n v="20"/>
    <n v="0"/>
    <n v="240000"/>
    <n v="250000"/>
    <n v="0"/>
    <n v="0"/>
    <n v="0"/>
    <n v="0"/>
    <n v="0"/>
    <n v="0"/>
    <n v="250000"/>
    <n v="0"/>
    <b v="0"/>
    <b v="0"/>
    <n v="0"/>
    <n v="0"/>
    <n v="0"/>
    <n v="103124"/>
    <n v="0"/>
    <n v="0"/>
    <m/>
    <s v="PY"/>
    <n v="0"/>
    <s v="blackwood"/>
    <b v="0"/>
    <b v="0"/>
    <b v="0"/>
    <b v="0"/>
    <b v="0"/>
    <n v="0"/>
    <b v="0"/>
    <m/>
    <n v="9"/>
    <m/>
    <n v="825"/>
    <n v="190.38461538461539"/>
    <n v="103124"/>
    <n v="9000"/>
    <n v="125376"/>
    <n v="1.2157790620999962"/>
    <n v="0.50150399999999995"/>
    <n v="524.10901467505244"/>
    <n v="9900"/>
    <n v="0"/>
    <n v="9000"/>
    <n v="250000"/>
    <n v="4.1684210526315789E-2"/>
    <n v="3.7882105263157898E-2"/>
    <s v="0000043"/>
    <n v="0"/>
    <n v="20.754716981132077"/>
    <s v="43 Fairland House"/>
    <s v="Bromley ASTs - Queensway Portfolio"/>
    <b v="0"/>
    <s v="AST"/>
    <s v=""/>
    <b v="0"/>
    <n v="0"/>
    <s v="056004"/>
    <n v="1315"/>
    <d v="2010-12-17T00:00:00"/>
    <s v="F043"/>
    <n v="0"/>
    <n v="2.9178946871506541E-2"/>
    <n v="8.7244482370738147E-2"/>
    <n v="237500"/>
    <n v="0.92500000000000004"/>
    <m/>
    <n v="8997"/>
    <n v="125376"/>
    <s v="AST"/>
  </r>
  <r>
    <m/>
    <s v=""/>
    <n v="3214"/>
    <n v="0"/>
    <b v="0"/>
    <s v=""/>
    <s v="2"/>
    <s v="Lebanon Close"/>
    <s v="EX4"/>
    <x v="5"/>
    <s v="South"/>
    <s v="3KBF"/>
    <n v="2832"/>
    <m/>
    <n v="0"/>
    <n v="635"/>
    <s v="Nationwide"/>
    <m/>
    <d v="2001-06-05T00:00:00"/>
    <m/>
    <m/>
    <d v="2015-12-31T00:00:00"/>
    <s v="14-Mar-2020"/>
    <n v="0"/>
    <n v="9900"/>
    <d v="2016-01-04T00:00:00"/>
    <d v="2016-01-27T00:00:00"/>
    <m/>
    <m/>
    <n v="4"/>
    <m/>
    <m/>
    <m/>
    <n v="0"/>
    <s v=""/>
    <s v=""/>
    <s v=""/>
    <n v="0.03"/>
    <n v="0"/>
    <n v="20"/>
    <n v="0"/>
    <n v="165000"/>
    <n v="160000"/>
    <n v="0"/>
    <n v="0"/>
    <n v="0"/>
    <n v="0"/>
    <n v="0"/>
    <n v="0"/>
    <n v="160000"/>
    <n v="0"/>
    <b v="0"/>
    <b v="0"/>
    <n v="0"/>
    <n v="0"/>
    <n v="0"/>
    <n v="82028"/>
    <n v="0"/>
    <n v="0"/>
    <m/>
    <s v="MB"/>
    <n v="0"/>
    <s v="F&amp;F"/>
    <b v="0"/>
    <b v="0"/>
    <b v="0"/>
    <b v="0"/>
    <b v="0"/>
    <n v="0"/>
    <b v="0"/>
    <m/>
    <n v="3"/>
    <m/>
    <n v="825"/>
    <n v="190.38461538461539"/>
    <n v="82028"/>
    <n v="5760"/>
    <n v="64212"/>
    <n v="0.78280587116594336"/>
    <n v="0.40132499999999999"/>
    <n v="251.96850393700788"/>
    <n v="9426"/>
    <n v="0"/>
    <n v="5760"/>
    <n v="160000"/>
    <n v="6.5131578947368415E-2"/>
    <n v="4.65E-2"/>
    <s v="0000002"/>
    <n v="5.0286441756842777E-2"/>
    <n v="15.590551181102363"/>
    <s v="2 Lebanon Close"/>
    <s v="Exeter ASTs - Queensway Portfolio"/>
    <b v="0"/>
    <s v="AST"/>
    <s v=""/>
    <b v="0"/>
    <n v="0"/>
    <s v="056002"/>
    <n v="1930"/>
    <d v="2017-03-15T00:00:00"/>
    <s v="FLC02"/>
    <n v="0"/>
    <n v="4.5592104486728964E-2"/>
    <n v="8.6165699517238015E-2"/>
    <n v="152000"/>
    <n v="0.95"/>
    <m/>
    <n v="7068"/>
    <n v="64212"/>
    <s v="AST"/>
  </r>
  <r>
    <m/>
    <s v=""/>
    <n v="2103"/>
    <n v="0"/>
    <b v="0"/>
    <s v=""/>
    <s v="12"/>
    <s v="St Peters House"/>
    <s v=""/>
    <x v="6"/>
    <s v="South West"/>
    <s v="3KBlg"/>
    <n v="1874"/>
    <m/>
    <n v="0"/>
    <n v="649"/>
    <s v="Uncharged"/>
    <m/>
    <d v="2007-05-14T00:00:00"/>
    <m/>
    <m/>
    <d v="2018-01-31T00:00:00"/>
    <s v="04-Apr-2019"/>
    <n v="0"/>
    <n v="9900"/>
    <d v="2018-02-12T00:00:00"/>
    <d v="2018-03-02T00:00:00"/>
    <d v="2018-03-19T00:00:00"/>
    <m/>
    <n v="4"/>
    <m/>
    <m/>
    <m/>
    <n v="0"/>
    <s v="Wilkinson Grant"/>
    <s v=""/>
    <s v=""/>
    <n v="0.03"/>
    <n v="0"/>
    <n v="20"/>
    <n v="0"/>
    <n v="185000"/>
    <n v="185000"/>
    <n v="0"/>
    <n v="0"/>
    <n v="0"/>
    <n v="0"/>
    <n v="0"/>
    <n v="0"/>
    <n v="185000"/>
    <n v="0"/>
    <b v="1"/>
    <b v="0"/>
    <n v="0"/>
    <n v="0"/>
    <n v="0"/>
    <n v="150781"/>
    <n v="0"/>
    <n v="0"/>
    <m/>
    <s v="MB"/>
    <n v="0"/>
    <s v="F&amp;F"/>
    <b v="0"/>
    <b v="0"/>
    <b v="0"/>
    <b v="0"/>
    <b v="0"/>
    <n v="0"/>
    <b v="0"/>
    <n v="54"/>
    <n v="2"/>
    <m/>
    <n v="825"/>
    <n v="190.38461538461539"/>
    <n v="150781"/>
    <n v="6660"/>
    <n v="18309"/>
    <n v="0.12142776609785053"/>
    <n v="9.8967567567567569E-2"/>
    <n v="285.05392912172573"/>
    <n v="10200"/>
    <n v="0"/>
    <n v="6660"/>
    <n v="185000"/>
    <n v="5.633001422475107E-2"/>
    <n v="4.2600284495021339E-2"/>
    <s v="0000012"/>
    <n v="-2.9411764705882353E-2"/>
    <n v="15.254237288135593"/>
    <s v="12 St Peters House"/>
    <s v="St Peters House ASTs"/>
    <b v="0"/>
    <s v="AST"/>
    <s v="AST"/>
    <b v="0"/>
    <n v="539"/>
    <s v="070023"/>
    <n v="773"/>
    <d v="2018-04-05T00:00:00"/>
    <s v="F012"/>
    <n v="0"/>
    <n v="3.9431009285819649E-2"/>
    <n v="4.9654797355104426E-2"/>
    <n v="175750"/>
    <n v="0.95"/>
    <m/>
    <n v="7487"/>
    <n v="18309"/>
    <s v="AST"/>
  </r>
  <r>
    <m/>
    <s v=""/>
    <n v="3336"/>
    <n v="0"/>
    <b v="0"/>
    <s v=""/>
    <s v="26"/>
    <s v="Alyne House"/>
    <s v="SO15"/>
    <x v="0"/>
    <s v="South"/>
    <s v="3KB F"/>
    <n v="1274"/>
    <m/>
    <n v="0"/>
    <n v="0"/>
    <s v="Uncharged"/>
    <m/>
    <d v="2001-06-05T00:00:00"/>
    <d v="2013-10-28T00:00:00"/>
    <d v="2013-11-11T00:00:00"/>
    <d v="2013-11-11T00:00:00"/>
    <s v="24-Nov-2019"/>
    <n v="0"/>
    <n v="10080"/>
    <d v="2013-11-18T00:00:00"/>
    <d v="2014-01-17T00:00:00"/>
    <m/>
    <m/>
    <n v="4"/>
    <m/>
    <m/>
    <m/>
    <n v="0"/>
    <s v="chesterton"/>
    <s v=""/>
    <s v=""/>
    <n v="0.03"/>
    <n v="0"/>
    <n v="20"/>
    <n v="0"/>
    <n v="175000"/>
    <n v="175000"/>
    <n v="0"/>
    <n v="0"/>
    <n v="0"/>
    <n v="0"/>
    <n v="0"/>
    <n v="0"/>
    <n v="175000"/>
    <n v="0"/>
    <b v="0"/>
    <b v="0"/>
    <n v="0"/>
    <n v="0"/>
    <n v="0"/>
    <n v="100559"/>
    <n v="0"/>
    <n v="0"/>
    <m/>
    <s v="AL"/>
    <n v="0"/>
    <s v="R&amp;N"/>
    <b v="0"/>
    <b v="0"/>
    <b v="0"/>
    <b v="0"/>
    <b v="0"/>
    <n v="0"/>
    <b v="0"/>
    <m/>
    <n v="8"/>
    <m/>
    <n v="840"/>
    <n v="193.84615384615384"/>
    <n v="100559"/>
    <n v="6300"/>
    <n v="59391"/>
    <n v="0.59060849849342179"/>
    <n v="0.33937714285714288"/>
    <n v="0"/>
    <n v="9600"/>
    <n v="0"/>
    <n v="6300"/>
    <n v="175000"/>
    <n v="6.0631578947368418E-2"/>
    <n v="5.2968421052631581E-2"/>
    <s v="0000026"/>
    <n v="0.05"/>
    <n v="0"/>
    <s v="26 Alyne House"/>
    <s v="Southampton ASTs - Queensway Portfolio"/>
    <b v="0"/>
    <s v="AST"/>
    <s v=""/>
    <b v="0"/>
    <n v="0"/>
    <s v="056003"/>
    <n v="2058"/>
    <d v="2016-11-25T00:00:00"/>
    <s v="F026"/>
    <n v="0"/>
    <n v="4.244210454037315E-2"/>
    <n v="8.7570481011147686E-2"/>
    <n v="166250"/>
    <n v="0.95"/>
    <m/>
    <n v="8806"/>
    <n v="59391"/>
    <s v="AST"/>
  </r>
  <r>
    <m/>
    <s v=""/>
    <n v="3839"/>
    <n v="0"/>
    <b v="0"/>
    <s v=""/>
    <s v="COTTAGE"/>
    <s v="Knappers Cottage"/>
    <s v="TA6"/>
    <x v="7"/>
    <s v="Other"/>
    <s v="5KB"/>
    <n v="0"/>
    <m/>
    <n v="0"/>
    <n v="1268"/>
    <s v="Uncharged"/>
    <m/>
    <d v="2015-09-28T00:00:00"/>
    <m/>
    <m/>
    <m/>
    <s v="31-Oct-2019"/>
    <n v="0"/>
    <n v="10080"/>
    <m/>
    <m/>
    <m/>
    <m/>
    <n v="4"/>
    <m/>
    <m/>
    <m/>
    <n v="0"/>
    <s v=""/>
    <s v=""/>
    <s v=""/>
    <n v="0.03"/>
    <n v="0"/>
    <n v="20"/>
    <n v="0"/>
    <n v="350000"/>
    <n v="350000"/>
    <n v="0"/>
    <n v="0"/>
    <n v="0"/>
    <n v="0"/>
    <n v="0"/>
    <n v="0"/>
    <n v="350000"/>
    <n v="0"/>
    <b v="0"/>
    <b v="0"/>
    <n v="0"/>
    <n v="0"/>
    <n v="0"/>
    <n v="274472"/>
    <n v="0"/>
    <n v="0"/>
    <m/>
    <s v="MB"/>
    <n v="0"/>
    <s v=""/>
    <b v="0"/>
    <b v="0"/>
    <b v="0"/>
    <b v="0"/>
    <b v="0"/>
    <n v="0"/>
    <b v="0"/>
    <m/>
    <m/>
    <m/>
    <n v="840"/>
    <n v="193.84615384615384"/>
    <n v="274472"/>
    <n v="12600"/>
    <n v="45428"/>
    <n v="0.16551050744702556"/>
    <n v="0.12979428571428572"/>
    <n v="276.02523659305996"/>
    <n v="9780"/>
    <n v="0"/>
    <n v="12600"/>
    <n v="350000"/>
    <n v="3.0315789473684209E-2"/>
    <n v="3.0315789473684209E-2"/>
    <s v="C0000000"/>
    <n v="3.0674846625766871E-2"/>
    <n v="7.9495268138801265"/>
    <s v="COTTAGE Knappers Cottage"/>
    <s v="Crown ASTs"/>
    <b v="0"/>
    <s v="AST"/>
    <s v="AST"/>
    <b v="0"/>
    <n v="0"/>
    <s v="018087"/>
    <n v="2570"/>
    <d v="2017-11-01T00:00:00"/>
    <s v="COTT"/>
    <n v="0"/>
    <n v="2.1221052270186575E-2"/>
    <n v="3.6725057565070392E-2"/>
    <n v="332500"/>
    <n v="0.95"/>
    <m/>
    <n v="10080"/>
    <n v="45428"/>
    <s v="AST"/>
  </r>
  <r>
    <d v="2001-10-05T00:00:00"/>
    <s v="15:32:15"/>
    <n v="786"/>
    <n v="32"/>
    <b v="0"/>
    <s v=""/>
    <s v="13"/>
    <s v="Monterey Gardens"/>
    <s v="EX4"/>
    <x v="5"/>
    <s v="South West"/>
    <s v="3KB F"/>
    <n v="2832"/>
    <m/>
    <n v="0"/>
    <n v="742"/>
    <s v="Nationwide"/>
    <d v="2001-03-23T00:00:00"/>
    <d v="2001-06-05T00:00:00"/>
    <m/>
    <m/>
    <d v="2008-01-05T00:00:00"/>
    <s v="04-Oct-2019"/>
    <n v="0"/>
    <n v="10080"/>
    <d v="2008-01-14T00:00:00"/>
    <d v="2008-02-29T00:00:00"/>
    <m/>
    <m/>
    <n v="4"/>
    <m/>
    <m/>
    <m/>
    <n v="0"/>
    <s v=""/>
    <s v=""/>
    <s v=""/>
    <n v="0.03"/>
    <n v="0"/>
    <n v="20"/>
    <n v="2362"/>
    <n v="165000"/>
    <n v="160000"/>
    <n v="0"/>
    <n v="0"/>
    <n v="0"/>
    <n v="0"/>
    <n v="0"/>
    <n v="0"/>
    <n v="160000"/>
    <n v="0"/>
    <b v="1"/>
    <b v="0"/>
    <n v="0"/>
    <n v="0"/>
    <n v="0"/>
    <n v="66683"/>
    <n v="0"/>
    <n v="0"/>
    <d v="2001-07-13T00:00:00"/>
    <s v="MB"/>
    <n v="0"/>
    <s v="F&amp;F"/>
    <b v="0"/>
    <b v="0"/>
    <b v="0"/>
    <b v="0"/>
    <b v="0"/>
    <n v="0"/>
    <b v="1"/>
    <m/>
    <n v="6"/>
    <m/>
    <n v="840"/>
    <n v="193.84615384615384"/>
    <n v="66683"/>
    <n v="5760"/>
    <n v="79557"/>
    <n v="1.1930626996385885"/>
    <n v="0.49723125000000001"/>
    <n v="215.63342318059298"/>
    <n v="9987"/>
    <n v="0"/>
    <n v="5760"/>
    <n v="160000"/>
    <n v="6.6315789473684217E-2"/>
    <n v="4.4559210526315791E-2"/>
    <s v="0000013"/>
    <n v="9.3121057374586959E-3"/>
    <n v="13.584905660377359"/>
    <s v="13 Monterey Gardens"/>
    <s v="Exeter ASTs - Queensway Portfolio"/>
    <b v="0"/>
    <s v="AST"/>
    <s v="AST"/>
    <b v="0"/>
    <n v="475"/>
    <s v="056002"/>
    <n v="133"/>
    <d v="2011-10-05T00:00:00"/>
    <s v="FMG13"/>
    <n v="0"/>
    <n v="4.6421051841033137E-2"/>
    <n v="0.10157011532174617"/>
    <n v="152000"/>
    <n v="0.95"/>
    <m/>
    <n v="6773"/>
    <n v="79557"/>
    <s v="AST"/>
  </r>
  <r>
    <m/>
    <s v=""/>
    <n v="2098"/>
    <n v="0"/>
    <b v="0"/>
    <s v=""/>
    <s v="7"/>
    <s v="St Peters House"/>
    <s v=""/>
    <x v="6"/>
    <s v="South West"/>
    <s v="3KBlg"/>
    <n v="1874"/>
    <m/>
    <n v="0"/>
    <n v="638"/>
    <s v="Uncharged"/>
    <m/>
    <d v="2007-05-14T00:00:00"/>
    <m/>
    <m/>
    <d v="2018-01-01T00:00:00"/>
    <s v="19-Jan-2020"/>
    <n v="0"/>
    <n v="10080"/>
    <d v="2007-06-01T00:00:00"/>
    <d v="2008-02-08T00:00:00"/>
    <d v="2018-01-10T00:00:00"/>
    <m/>
    <n v="4"/>
    <m/>
    <m/>
    <m/>
    <n v="0"/>
    <s v="Wilkinson Grant"/>
    <s v=""/>
    <s v=""/>
    <n v="0.03"/>
    <n v="0"/>
    <n v="20"/>
    <n v="0"/>
    <n v="185000"/>
    <n v="185000"/>
    <n v="0"/>
    <n v="0"/>
    <n v="0"/>
    <n v="0"/>
    <n v="0"/>
    <n v="0"/>
    <n v="185000"/>
    <n v="0"/>
    <b v="1"/>
    <b v="0"/>
    <n v="0"/>
    <n v="0"/>
    <n v="0"/>
    <n v="150465"/>
    <n v="0"/>
    <n v="0"/>
    <m/>
    <s v="MB"/>
    <n v="0"/>
    <s v="F&amp;F"/>
    <b v="0"/>
    <b v="0"/>
    <b v="0"/>
    <b v="0"/>
    <b v="0"/>
    <n v="0"/>
    <b v="0"/>
    <n v="64"/>
    <n v="36"/>
    <m/>
    <n v="840"/>
    <n v="193.84615384615384"/>
    <n v="150465"/>
    <n v="6660"/>
    <n v="18625"/>
    <n v="0.12378293955404912"/>
    <n v="0.10067567567567567"/>
    <n v="289.96865203761757"/>
    <n v="9600"/>
    <n v="0"/>
    <n v="6660"/>
    <n v="185000"/>
    <n v="5.7354196301564721E-2"/>
    <n v="4.362446657183499E-2"/>
    <s v="0000007"/>
    <n v="0.05"/>
    <n v="15.799373040752352"/>
    <s v="7 St Peters House"/>
    <s v="St Peters House ASTs"/>
    <b v="0"/>
    <s v="AST"/>
    <s v="AST"/>
    <b v="0"/>
    <n v="539"/>
    <s v="070023"/>
    <n v="768"/>
    <d v="2018-01-20T00:00:00"/>
    <s v="F007"/>
    <n v="0"/>
    <n v="4.0147936727380006E-2"/>
    <n v="5.0955371681121853E-2"/>
    <n v="175750"/>
    <n v="0.95"/>
    <m/>
    <n v="7667"/>
    <n v="18625"/>
    <s v="AST"/>
  </r>
  <r>
    <m/>
    <s v=""/>
    <n v="1594"/>
    <n v="0"/>
    <b v="0"/>
    <s v=""/>
    <s v="17"/>
    <s v="Bonchurch Road"/>
    <s v="BN2 3PJ"/>
    <x v="3"/>
    <s v="South Coast"/>
    <s v="3KB"/>
    <n v="966"/>
    <m/>
    <n v="0"/>
    <n v="484"/>
    <s v="RBS"/>
    <m/>
    <d v="2005-03-22T00:00:00"/>
    <m/>
    <m/>
    <m/>
    <s v="27-Jul-2019"/>
    <n v="0"/>
    <n v="10110"/>
    <m/>
    <m/>
    <m/>
    <m/>
    <n v="4"/>
    <m/>
    <m/>
    <m/>
    <n v="0"/>
    <s v=""/>
    <s v=""/>
    <s v=""/>
    <n v="0"/>
    <n v="0"/>
    <n v="20"/>
    <n v="0"/>
    <n v="205000"/>
    <n v="240000"/>
    <n v="0"/>
    <n v="0"/>
    <n v="0"/>
    <n v="0"/>
    <n v="0"/>
    <n v="0"/>
    <n v="240000"/>
    <n v="0"/>
    <b v="0"/>
    <b v="0"/>
    <n v="0"/>
    <n v="0"/>
    <n v="0"/>
    <n v="114467"/>
    <n v="0"/>
    <n v="0"/>
    <m/>
    <s v="AL"/>
    <n v="0"/>
    <s v=""/>
    <b v="0"/>
    <b v="0"/>
    <b v="0"/>
    <b v="0"/>
    <b v="0"/>
    <n v="0"/>
    <b v="0"/>
    <m/>
    <m/>
    <m/>
    <n v="842.5"/>
    <n v="194.42307692307693"/>
    <n v="114467"/>
    <n v="0"/>
    <n v="113533"/>
    <n v="0.99184044309713715"/>
    <n v="0.47305416666666666"/>
    <n v="495.8677685950413"/>
    <n v="9864"/>
    <n v="0"/>
    <n v="0"/>
    <n v="240000"/>
    <n v="4.4342105263157898E-2"/>
    <n v="3.7741228070175437E-2"/>
    <s v="0000017"/>
    <n v="2.4939172749391728E-2"/>
    <n v="20.888429752066116"/>
    <s v="17 Bonchurch Road"/>
    <s v="Bonchurch Road ASTs"/>
    <b v="0"/>
    <s v="AST"/>
    <s v=""/>
    <b v="0"/>
    <n v="539"/>
    <s v="046014"/>
    <n v="440"/>
    <d v="2003-05-28T00:00:00"/>
    <s v="F017"/>
    <n v="0"/>
    <n v="3.1039473155611442E-2"/>
    <n v="7.5174504442328358E-2"/>
    <n v="228000"/>
    <n v="0.875"/>
    <m/>
    <n v="8605"/>
    <n v="113533"/>
    <s v="AST"/>
  </r>
  <r>
    <m/>
    <s v=""/>
    <n v="2658"/>
    <n v="0"/>
    <b v="0"/>
    <s v=""/>
    <s v="34"/>
    <s v="Alyne House"/>
    <s v="SO15"/>
    <x v="0"/>
    <s v="West"/>
    <s v="3KB F"/>
    <n v="1487"/>
    <m/>
    <n v="0"/>
    <n v="754"/>
    <s v="Uncharged"/>
    <m/>
    <d v="2001-06-05T00:00:00"/>
    <m/>
    <m/>
    <d v="2011-11-30T00:00:00"/>
    <s v="31-Jan-2020"/>
    <n v="0"/>
    <n v="10200"/>
    <d v="2010-11-29T00:00:00"/>
    <d v="2011-02-18T00:00:00"/>
    <m/>
    <m/>
    <n v="4"/>
    <m/>
    <m/>
    <m/>
    <n v="0"/>
    <s v=""/>
    <s v=""/>
    <s v=""/>
    <n v="0.03"/>
    <n v="0"/>
    <n v="20"/>
    <n v="0"/>
    <n v="175000"/>
    <n v="175000"/>
    <n v="0"/>
    <n v="0"/>
    <n v="0"/>
    <n v="0"/>
    <n v="0"/>
    <n v="0"/>
    <n v="175000"/>
    <n v="0"/>
    <b v="0"/>
    <b v="0"/>
    <n v="0"/>
    <n v="0"/>
    <n v="0"/>
    <n v="107325"/>
    <n v="0"/>
    <n v="0"/>
    <m/>
    <s v="AL"/>
    <n v="0"/>
    <s v="R&amp;N"/>
    <b v="0"/>
    <b v="0"/>
    <b v="0"/>
    <b v="0"/>
    <b v="0"/>
    <n v="0"/>
    <b v="0"/>
    <m/>
    <n v="11"/>
    <m/>
    <n v="850"/>
    <n v="196.15384615384616"/>
    <n v="107325"/>
    <n v="6300"/>
    <n v="52625"/>
    <n v="0.49033310039599348"/>
    <n v="0.30071428571428571"/>
    <n v="232.09549071618036"/>
    <n v="10020"/>
    <n v="0"/>
    <n v="6300"/>
    <n v="175000"/>
    <n v="6.1353383458646618E-2"/>
    <n v="5.2409022556390975E-2"/>
    <s v="0000034"/>
    <n v="1.7964071856287425E-2"/>
    <n v="13.527851458885941"/>
    <s v="34 Alyne House"/>
    <s v="Southampton ASTs - Queensway Portfolio"/>
    <b v="0"/>
    <s v="AST"/>
    <s v=""/>
    <b v="0"/>
    <n v="0"/>
    <s v="056003"/>
    <n v="1365"/>
    <d v="2014-02-01T00:00:00"/>
    <s v="F034"/>
    <n v="0"/>
    <n v="4.2947367689663306E-2"/>
    <n v="8.1183321686466345E-2"/>
    <n v="166250"/>
    <n v="0.95"/>
    <m/>
    <n v="8713"/>
    <n v="52625"/>
    <s v="AST"/>
  </r>
  <r>
    <m/>
    <s v=""/>
    <n v="1359"/>
    <n v="0"/>
    <b v="0"/>
    <s v=""/>
    <s v="29"/>
    <s v="Alyne House"/>
    <s v="SO15"/>
    <x v="0"/>
    <s v="Southampton"/>
    <s v="3KB Mod"/>
    <n v="929"/>
    <d v="2003-12-31T00:00:00"/>
    <n v="0"/>
    <n v="754"/>
    <s v="Uncharged"/>
    <d v="2003-11-01T00:00:00"/>
    <d v="2001-06-05T00:00:00"/>
    <m/>
    <m/>
    <d v="2018-04-12T00:00:00"/>
    <s v="08-May-2019"/>
    <n v="0"/>
    <n v="10200"/>
    <d v="2018-04-30T00:00:00"/>
    <d v="2018-05-08T00:00:00"/>
    <d v="2018-04-12T00:00:00"/>
    <m/>
    <n v="4"/>
    <m/>
    <m/>
    <m/>
    <n v="0"/>
    <s v="Hamptons"/>
    <s v=""/>
    <s v=""/>
    <n v="0.03"/>
    <n v="0"/>
    <n v="20"/>
    <n v="0"/>
    <n v="175000"/>
    <n v="175000"/>
    <n v="0"/>
    <n v="0"/>
    <n v="0"/>
    <n v="0"/>
    <n v="0"/>
    <n v="0"/>
    <n v="175000"/>
    <n v="0"/>
    <b v="1"/>
    <b v="0"/>
    <n v="0"/>
    <n v="0"/>
    <n v="0"/>
    <n v="61296"/>
    <n v="0"/>
    <n v="0"/>
    <m/>
    <s v="AL"/>
    <n v="0"/>
    <s v="R&amp;N"/>
    <b v="0"/>
    <b v="0"/>
    <b v="0"/>
    <b v="0"/>
    <b v="0"/>
    <n v="0"/>
    <b v="1"/>
    <n v="50"/>
    <n v="1"/>
    <m/>
    <n v="850"/>
    <n v="196.15384615384616"/>
    <n v="61296"/>
    <n v="6300"/>
    <n v="98654"/>
    <n v="1.6094688070999739"/>
    <n v="0.56373714285714283"/>
    <n v="232.09549071618036"/>
    <n v="10200"/>
    <n v="0"/>
    <n v="6300"/>
    <n v="175000"/>
    <n v="6.1353383458646618E-2"/>
    <n v="5.2908270676691731E-2"/>
    <s v="0000029"/>
    <n v="0"/>
    <n v="13.527851458885941"/>
    <s v="29 Alyne House"/>
    <s v="Southampton ASTs - Queensway Portfolio"/>
    <b v="0"/>
    <s v="AST"/>
    <s v="AST"/>
    <b v="0"/>
    <n v="475"/>
    <s v="056003"/>
    <n v="380"/>
    <d v="2018-05-09T00:00:00"/>
    <s v="F029"/>
    <n v="0"/>
    <n v="4.2947367689663306E-2"/>
    <n v="0.14350039154267816"/>
    <n v="166250"/>
    <n v="0.95"/>
    <m/>
    <n v="8796"/>
    <n v="98654"/>
    <s v="AST"/>
  </r>
  <r>
    <m/>
    <s v=""/>
    <n v="2097"/>
    <n v="0"/>
    <b v="0"/>
    <s v=""/>
    <s v="6"/>
    <s v="St Peters House"/>
    <s v=""/>
    <x v="6"/>
    <s v="South West"/>
    <s v="3KBlg"/>
    <n v="1874"/>
    <m/>
    <n v="0"/>
    <n v="643"/>
    <s v="Uncharged"/>
    <m/>
    <d v="2007-05-14T00:00:00"/>
    <m/>
    <m/>
    <d v="2018-07-20T00:00:00"/>
    <s v="31-Aug-2019"/>
    <n v="0"/>
    <n v="10200"/>
    <d v="2017-06-11T00:00:00"/>
    <d v="2017-06-16T00:00:00"/>
    <m/>
    <m/>
    <n v="4"/>
    <m/>
    <m/>
    <m/>
    <n v="0"/>
    <s v="W.Grant"/>
    <s v=""/>
    <s v=""/>
    <n v="0.03"/>
    <n v="0"/>
    <n v="20"/>
    <n v="0"/>
    <n v="185000"/>
    <n v="185000"/>
    <n v="0"/>
    <n v="0"/>
    <n v="0"/>
    <n v="0"/>
    <n v="0"/>
    <n v="0"/>
    <n v="185000"/>
    <n v="0"/>
    <b v="1"/>
    <b v="0"/>
    <n v="0"/>
    <n v="0"/>
    <n v="0"/>
    <n v="150972"/>
    <n v="0"/>
    <n v="0"/>
    <m/>
    <s v="MB"/>
    <n v="0"/>
    <s v="F&amp;F"/>
    <b v="0"/>
    <b v="0"/>
    <b v="0"/>
    <b v="0"/>
    <b v="0"/>
    <n v="0"/>
    <b v="0"/>
    <m/>
    <n v="0"/>
    <m/>
    <n v="850"/>
    <n v="196.15384615384616"/>
    <n v="150972"/>
    <n v="6660"/>
    <n v="18118"/>
    <n v="0.12000900829292849"/>
    <n v="9.7935135135135132E-2"/>
    <n v="287.71384136858478"/>
    <n v="9900"/>
    <n v="0"/>
    <n v="6660"/>
    <n v="185000"/>
    <n v="5.8036984352773824E-2"/>
    <n v="4.43072546230441E-2"/>
    <s v="0000006"/>
    <n v="3.0303030303030304E-2"/>
    <n v="15.863141524105755"/>
    <s v="6 St Peters House"/>
    <s v="St Peters House ASTs"/>
    <b v="0"/>
    <s v="AST"/>
    <s v="AST"/>
    <b v="0"/>
    <n v="539"/>
    <s v="070023"/>
    <n v="767"/>
    <d v="2018-09-01T00:00:00"/>
    <s v="F006"/>
    <n v="0"/>
    <n v="4.062588835508691E-2"/>
    <n v="5.1579100760405901E-2"/>
    <n v="175750"/>
    <n v="0.95"/>
    <m/>
    <n v="7787"/>
    <n v="18118"/>
    <s v="AST"/>
  </r>
  <r>
    <d v="2001-10-05T00:00:00"/>
    <s v="15:28:24"/>
    <n v="791"/>
    <n v="32"/>
    <b v="0"/>
    <s v=""/>
    <s v="6"/>
    <s v="Lebanon Close"/>
    <s v="EX4"/>
    <x v="5"/>
    <s v="Exeter"/>
    <s v="3KBF"/>
    <n v="2832"/>
    <m/>
    <n v="0"/>
    <n v="742"/>
    <s v="Nationwide"/>
    <d v="2003-11-01T00:00:00"/>
    <d v="2001-06-05T00:00:00"/>
    <m/>
    <m/>
    <d v="2015-11-30T00:00:00"/>
    <s v="03-Jan-2020"/>
    <n v="0"/>
    <n v="10212"/>
    <d v="2008-03-03T00:00:00"/>
    <d v="2008-04-26T00:00:00"/>
    <m/>
    <m/>
    <n v="4"/>
    <m/>
    <m/>
    <m/>
    <n v="0"/>
    <s v="W.Grant"/>
    <s v=""/>
    <s v=""/>
    <n v="0.03"/>
    <n v="0"/>
    <n v="20"/>
    <n v="2362"/>
    <n v="165000"/>
    <n v="160000"/>
    <n v="0"/>
    <n v="0"/>
    <n v="0"/>
    <n v="0"/>
    <n v="0"/>
    <n v="0"/>
    <n v="160000"/>
    <n v="0"/>
    <b v="1"/>
    <b v="0"/>
    <n v="0"/>
    <n v="0"/>
    <n v="0"/>
    <n v="64671"/>
    <n v="0"/>
    <n v="0"/>
    <d v="2001-07-13T00:00:00"/>
    <s v="MB"/>
    <n v="0"/>
    <s v="F&amp;F"/>
    <b v="0"/>
    <b v="0"/>
    <b v="0"/>
    <b v="0"/>
    <b v="0"/>
    <n v="0"/>
    <b v="1"/>
    <m/>
    <n v="7"/>
    <m/>
    <n v="851"/>
    <n v="196.38461538461539"/>
    <n v="64671"/>
    <n v="5760"/>
    <n v="81569"/>
    <n v="1.2612917691082557"/>
    <n v="0.50980625000000002"/>
    <n v="215.63342318059298"/>
    <n v="9727"/>
    <n v="0"/>
    <n v="5760"/>
    <n v="160000"/>
    <n v="6.7184210526315791E-2"/>
    <n v="4.5427631578947365E-2"/>
    <s v="0000006"/>
    <n v="4.9861211061992393E-2"/>
    <n v="13.762803234501348"/>
    <s v="6 Lebanon Close"/>
    <s v="Exeter ASTs - Queensway Portfolio"/>
    <b v="0"/>
    <s v="AST"/>
    <s v=""/>
    <b v="0"/>
    <n v="475"/>
    <s v="056002"/>
    <n v="138"/>
    <d v="2016-01-04T00:00:00"/>
    <s v="FLC06"/>
    <n v="0"/>
    <n v="4.702894656752285E-2"/>
    <n v="0.10677119574461505"/>
    <n v="152000"/>
    <n v="0.95"/>
    <m/>
    <n v="6905"/>
    <n v="81569"/>
    <s v="AST"/>
  </r>
  <r>
    <m/>
    <s v=""/>
    <n v="2094"/>
    <n v="0"/>
    <b v="0"/>
    <s v=""/>
    <s v="3"/>
    <s v="St Peters House"/>
    <s v=""/>
    <x v="6"/>
    <s v="South West"/>
    <s v="3KBsm"/>
    <n v="1874"/>
    <m/>
    <n v="0"/>
    <n v="547"/>
    <s v="Uncharged"/>
    <m/>
    <d v="2007-05-14T00:00:00"/>
    <m/>
    <m/>
    <d v="2009-04-30T00:00:00"/>
    <s v="on-going"/>
    <n v="0"/>
    <n v="10234"/>
    <d v="2007-06-01T00:00:00"/>
    <d v="2008-03-28T00:00:00"/>
    <m/>
    <m/>
    <n v="4"/>
    <m/>
    <m/>
    <m/>
    <n v="0"/>
    <s v=""/>
    <s v=""/>
    <s v=""/>
    <n v="0.03"/>
    <n v="0"/>
    <n v="20"/>
    <n v="0"/>
    <n v="175000"/>
    <n v="170000"/>
    <n v="0"/>
    <n v="0"/>
    <n v="0"/>
    <n v="0"/>
    <n v="0"/>
    <n v="0"/>
    <n v="170000"/>
    <n v="0"/>
    <b v="1"/>
    <b v="0"/>
    <n v="0"/>
    <n v="0"/>
    <n v="0"/>
    <n v="140450"/>
    <n v="0"/>
    <n v="0"/>
    <m/>
    <s v="MB"/>
    <n v="0"/>
    <s v="F&amp;F"/>
    <b v="0"/>
    <b v="0"/>
    <b v="0"/>
    <b v="0"/>
    <b v="0"/>
    <n v="0"/>
    <b v="0"/>
    <m/>
    <n v="43"/>
    <m/>
    <n v="852.83333333333337"/>
    <n v="196.80769230769232"/>
    <n v="140450"/>
    <n v="6120"/>
    <n v="14930"/>
    <n v="0.10630117479530082"/>
    <n v="8.7823529411764703E-2"/>
    <n v="310.78610603290679"/>
    <n v="9600"/>
    <n v="0"/>
    <n v="6120"/>
    <n v="170000"/>
    <n v="6.3368421052631574E-2"/>
    <n v="4.8427244582043345E-2"/>
    <s v="0000003"/>
    <n v="6.6041666666666665E-2"/>
    <n v="18.709323583180986"/>
    <s v="3 St Peters House"/>
    <s v="St Peters House ASTs"/>
    <b v="0"/>
    <s v="AST"/>
    <s v=""/>
    <b v="0"/>
    <n v="539"/>
    <s v="070023"/>
    <n v="764"/>
    <d v="2014-05-02T00:00:00"/>
    <s v="F003"/>
    <n v="0"/>
    <n v="4.4357893981431654E-2"/>
    <n v="5.5685297258810967E-2"/>
    <n v="161500"/>
    <n v="0.95"/>
    <m/>
    <n v="7821"/>
    <n v="14930"/>
    <s v="AST"/>
  </r>
  <r>
    <d v="2001-10-19T00:00:00"/>
    <s v="10:33:29"/>
    <n v="49"/>
    <n v="8"/>
    <b v="0"/>
    <s v=""/>
    <s v="110"/>
    <s v="Langham Court"/>
    <s v="SW20"/>
    <x v="2"/>
    <s v="South West London (Outer)"/>
    <s v="2KB"/>
    <n v="2868"/>
    <m/>
    <n v="0"/>
    <n v="501"/>
    <s v="Barclays"/>
    <d v="2006-04-26T00:00:00"/>
    <d v="1982-09-01T00:00:00"/>
    <m/>
    <m/>
    <m/>
    <s v="on-going"/>
    <n v="0"/>
    <n v="10260"/>
    <m/>
    <m/>
    <m/>
    <m/>
    <n v="4"/>
    <m/>
    <m/>
    <m/>
    <n v="0"/>
    <s v=""/>
    <s v=""/>
    <s v=""/>
    <n v="0.03"/>
    <n v="0"/>
    <n v="20"/>
    <n v="3173"/>
    <n v="320000"/>
    <n v="285000"/>
    <n v="0"/>
    <n v="0"/>
    <n v="0"/>
    <n v="0"/>
    <n v="0"/>
    <n v="0"/>
    <n v="285000"/>
    <n v="0"/>
    <b v="1"/>
    <b v="0"/>
    <n v="0"/>
    <n v="0"/>
    <n v="0"/>
    <n v="20771"/>
    <n v="0"/>
    <n v="0"/>
    <d v="2001-06-08T00:00:00"/>
    <s v="FC"/>
    <n v="0"/>
    <s v=""/>
    <b v="0"/>
    <b v="0"/>
    <b v="0"/>
    <b v="0"/>
    <b v="0"/>
    <n v="0"/>
    <b v="1"/>
    <m/>
    <m/>
    <m/>
    <n v="855"/>
    <n v="197.30769230769232"/>
    <n v="20771"/>
    <n v="10260"/>
    <n v="239719"/>
    <n v="11.541042800057772"/>
    <n v="0.84111929824561404"/>
    <n v="568.86227544910184"/>
    <n v="10260"/>
    <n v="0"/>
    <n v="10260"/>
    <n v="285000"/>
    <n v="3.7894736842105266E-2"/>
    <n v="2.531117266851339E-2"/>
    <s v="0000110"/>
    <n v="0"/>
    <n v="20.479041916167663"/>
    <s v="110 Langham Court"/>
    <s v="Langham Court ASTs"/>
    <b v="0"/>
    <s v="AST"/>
    <s v=""/>
    <b v="0"/>
    <n v="539"/>
    <s v="003005"/>
    <n v="18"/>
    <d v="2002-09-13T00:00:00"/>
    <s v="F110"/>
    <n v="0"/>
    <n v="2.6526315337733222E-2"/>
    <n v="0.32993115401280632"/>
    <n v="270750"/>
    <n v="0.95"/>
    <m/>
    <n v="6853"/>
    <n v="239719"/>
    <s v="AST"/>
  </r>
  <r>
    <m/>
    <s v=""/>
    <n v="1341"/>
    <n v="0"/>
    <b v="0"/>
    <s v=""/>
    <s v="12"/>
    <s v="Monterey Gardens"/>
    <s v="EX4"/>
    <x v="5"/>
    <s v="South West"/>
    <s v="3KB H"/>
    <n v="0"/>
    <m/>
    <n v="0"/>
    <n v="861"/>
    <s v="Nationwide"/>
    <d v="2001-03-23T00:00:00"/>
    <d v="2001-06-05T00:00:00"/>
    <m/>
    <m/>
    <d v="2006-03-31T00:00:00"/>
    <s v="12-Apr-2020"/>
    <n v="0"/>
    <n v="10260"/>
    <d v="2004-03-08T00:00:00"/>
    <d v="2004-07-02T00:00:00"/>
    <m/>
    <m/>
    <n v="4"/>
    <m/>
    <m/>
    <m/>
    <n v="0"/>
    <s v=""/>
    <s v=""/>
    <s v=""/>
    <n v="0.03"/>
    <n v="0"/>
    <n v="20"/>
    <n v="0"/>
    <n v="200000"/>
    <n v="210000"/>
    <n v="0"/>
    <n v="0"/>
    <n v="0"/>
    <n v="0"/>
    <n v="0"/>
    <n v="0"/>
    <n v="210000"/>
    <n v="0"/>
    <b v="1"/>
    <b v="0"/>
    <n v="0"/>
    <n v="0"/>
    <n v="0"/>
    <n v="92003"/>
    <n v="0"/>
    <n v="0"/>
    <m/>
    <s v="MB"/>
    <n v="0"/>
    <s v="F&amp;F"/>
    <b v="0"/>
    <b v="0"/>
    <b v="0"/>
    <b v="0"/>
    <b v="0"/>
    <n v="0"/>
    <b v="0"/>
    <m/>
    <n v="16"/>
    <m/>
    <n v="855"/>
    <n v="197.30769230769232"/>
    <n v="92003"/>
    <n v="7560"/>
    <n v="99937"/>
    <n v="1.0862363183809223"/>
    <n v="0.4758904761904762"/>
    <n v="243.90243902439025"/>
    <n v="10140"/>
    <n v="0"/>
    <n v="7560"/>
    <n v="210000"/>
    <n v="5.1428571428571428E-2"/>
    <n v="4.9047619047619048E-2"/>
    <s v="0000012"/>
    <n v="1.1834319526627219E-2"/>
    <n v="11.91637630662021"/>
    <s v="12 Monterey Gardens"/>
    <s v="Exeter ASTs - Queensway Portfolio"/>
    <b v="0"/>
    <s v="AST"/>
    <s v=""/>
    <b v="0"/>
    <n v="475"/>
    <s v="056002"/>
    <n v="374"/>
    <d v="2006-04-13T00:00:00"/>
    <s v="HMG12"/>
    <n v="0"/>
    <n v="3.5999999386923651E-2"/>
    <n v="0.10635522754692782"/>
    <n v="199500"/>
    <n v="0.95"/>
    <m/>
    <n v="9785"/>
    <n v="99937"/>
    <s v="AST"/>
  </r>
  <r>
    <d v="2001-03-08T00:00:00"/>
    <s v="16:59:19"/>
    <n v="335"/>
    <n v="27"/>
    <b v="0"/>
    <s v=""/>
    <s v="9"/>
    <s v="Ashdown Court"/>
    <s v="CR4"/>
    <x v="1"/>
    <s v="South West London (Outer)"/>
    <s v="2KB"/>
    <n v="1128"/>
    <d v="2017-12-31T00:00:00"/>
    <n v="0"/>
    <n v="439"/>
    <s v="RBS"/>
    <d v="2004-06-01T00:00:00"/>
    <d v="1998-08-25T00:00:00"/>
    <m/>
    <m/>
    <d v="2005-09-01T00:00:00"/>
    <s v="30-Apr-2019"/>
    <n v="0"/>
    <n v="10269"/>
    <d v="2003-07-07T00:00:00"/>
    <d v="2003-07-25T00:00:00"/>
    <m/>
    <m/>
    <n v="4"/>
    <m/>
    <m/>
    <m/>
    <n v="0"/>
    <s v=""/>
    <s v=""/>
    <s v=""/>
    <n v="0.03"/>
    <n v="0"/>
    <n v="20"/>
    <n v="0"/>
    <n v="235000"/>
    <n v="220000"/>
    <n v="0"/>
    <n v="0"/>
    <n v="0"/>
    <n v="0"/>
    <n v="0"/>
    <n v="0"/>
    <n v="220000"/>
    <n v="0"/>
    <b v="1"/>
    <b v="0"/>
    <n v="0"/>
    <n v="0"/>
    <n v="0"/>
    <n v="62968"/>
    <n v="0"/>
    <n v="0"/>
    <d v="1999-07-06T00:00:00"/>
    <s v="AL"/>
    <n v="0"/>
    <s v="Ark"/>
    <b v="0"/>
    <b v="0"/>
    <b v="0"/>
    <b v="0"/>
    <b v="0"/>
    <n v="0"/>
    <b v="1"/>
    <m/>
    <n v="2"/>
    <m/>
    <n v="855.75"/>
    <n v="197.48076923076923"/>
    <n v="62968"/>
    <n v="7920"/>
    <n v="138112"/>
    <n v="2.1933680599669674"/>
    <n v="0.62778181818181822"/>
    <n v="501.13895216400908"/>
    <n v="9780"/>
    <n v="0"/>
    <n v="7920"/>
    <n v="220000"/>
    <n v="4.913397129186603E-2"/>
    <n v="4.1157894736842109E-2"/>
    <s v="0000009"/>
    <n v="0.05"/>
    <n v="23.391799544419133"/>
    <s v="9 Ashdown Court"/>
    <s v="Ashdown Court ASTs"/>
    <b v="0"/>
    <s v="AST"/>
    <s v=""/>
    <b v="0"/>
    <n v="539"/>
    <s v="070002"/>
    <n v="33"/>
    <d v="2017-05-01T00:00:00"/>
    <s v="F009"/>
    <n v="0"/>
    <n v="3.4393779318583638E-2"/>
    <n v="0.13660907127429806"/>
    <n v="209000"/>
    <n v="0.95"/>
    <m/>
    <n v="8602"/>
    <n v="138112"/>
    <s v="AST"/>
  </r>
  <r>
    <m/>
    <s v=""/>
    <n v="1063"/>
    <n v="0"/>
    <b v="0"/>
    <s v=""/>
    <s v="31"/>
    <s v="Alyne House"/>
    <s v="SO15"/>
    <x v="0"/>
    <s v="Southampton"/>
    <s v="3KB Mod"/>
    <n v="929"/>
    <d v="2003-12-31T00:00:00"/>
    <n v="0"/>
    <n v="754"/>
    <s v="Uncharged"/>
    <d v="2003-11-01T00:00:00"/>
    <d v="2001-06-05T00:00:00"/>
    <m/>
    <m/>
    <d v="2012-06-30T00:00:00"/>
    <s v="31-Aug-2019"/>
    <n v="0"/>
    <n v="10272"/>
    <d v="2012-07-04T00:00:00"/>
    <d v="2012-07-20T00:00:00"/>
    <m/>
    <m/>
    <n v="4"/>
    <m/>
    <m/>
    <m/>
    <n v="0"/>
    <s v="Leaders"/>
    <s v=""/>
    <s v=""/>
    <n v="0.03"/>
    <n v="0"/>
    <n v="20"/>
    <n v="0"/>
    <n v="175000"/>
    <n v="175000"/>
    <n v="0"/>
    <n v="0"/>
    <n v="0"/>
    <n v="0"/>
    <n v="0"/>
    <n v="0"/>
    <n v="175000"/>
    <n v="0"/>
    <b v="1"/>
    <b v="0"/>
    <n v="0"/>
    <n v="0"/>
    <n v="0"/>
    <n v="77582"/>
    <n v="0"/>
    <n v="0"/>
    <m/>
    <s v="AL"/>
    <n v="0"/>
    <s v="R&amp;N"/>
    <b v="0"/>
    <b v="0"/>
    <b v="0"/>
    <b v="0"/>
    <b v="0"/>
    <n v="0"/>
    <b v="1"/>
    <m/>
    <n v="2"/>
    <m/>
    <n v="856"/>
    <n v="197.53846153846155"/>
    <n v="77582"/>
    <n v="6300"/>
    <n v="82368"/>
    <n v="1.0616895671676421"/>
    <n v="0.47067428571428571"/>
    <n v="232.09549071618036"/>
    <n v="9876"/>
    <n v="0"/>
    <n v="6300"/>
    <n v="175000"/>
    <n v="6.1786466165413535E-2"/>
    <n v="5.3341353383458648E-2"/>
    <s v="0000031"/>
    <n v="4.0097205346294046E-2"/>
    <n v="13.623342175066313"/>
    <s v="31 Alyne House"/>
    <s v="Southampton ASTs - Queensway Portfolio"/>
    <b v="0"/>
    <s v="AST"/>
    <s v=""/>
    <b v="0"/>
    <n v="475"/>
    <s v="056003"/>
    <n v="308"/>
    <d v="2014-09-01T00:00:00"/>
    <s v="F031"/>
    <n v="0"/>
    <n v="4.3250525579237399E-2"/>
    <n v="0.11430486453043232"/>
    <n v="166250"/>
    <n v="0.95"/>
    <m/>
    <n v="8868"/>
    <n v="82368"/>
    <s v="AST"/>
  </r>
  <r>
    <d v="2001-10-05T00:00:00"/>
    <s v="15:05:39"/>
    <n v="845"/>
    <n v="32"/>
    <b v="0"/>
    <s v=""/>
    <s v="24"/>
    <s v="Alyne House"/>
    <s v="SO15"/>
    <x v="0"/>
    <s v="Southampton"/>
    <s v="3KB F"/>
    <n v="929"/>
    <d v="2003-12-31T00:00:00"/>
    <n v="0"/>
    <n v="754"/>
    <s v="Uncharged"/>
    <d v="2003-11-01T00:00:00"/>
    <d v="2001-06-05T00:00:00"/>
    <m/>
    <m/>
    <d v="2014-05-31T00:00:00"/>
    <s v="20-Jun-2019"/>
    <n v="0"/>
    <n v="10356"/>
    <d v="2013-11-11T00:00:00"/>
    <d v="2013-11-25T00:00:00"/>
    <m/>
    <m/>
    <n v="4"/>
    <m/>
    <m/>
    <m/>
    <n v="0"/>
    <s v=""/>
    <s v=""/>
    <s v=""/>
    <n v="0.03"/>
    <n v="0"/>
    <n v="20"/>
    <n v="3243"/>
    <n v="175000"/>
    <n v="175000"/>
    <n v="0"/>
    <n v="0"/>
    <n v="0"/>
    <n v="0"/>
    <n v="0"/>
    <n v="0"/>
    <n v="175000"/>
    <n v="0"/>
    <b v="1"/>
    <b v="0"/>
    <n v="0"/>
    <n v="0"/>
    <n v="0"/>
    <n v="89232"/>
    <n v="0"/>
    <n v="0"/>
    <d v="2001-07-13T00:00:00"/>
    <s v="AL"/>
    <n v="0"/>
    <s v="R&amp;N"/>
    <b v="0"/>
    <b v="0"/>
    <b v="0"/>
    <b v="0"/>
    <b v="0"/>
    <n v="0"/>
    <b v="1"/>
    <m/>
    <n v="2"/>
    <m/>
    <n v="863"/>
    <n v="199.15384615384616"/>
    <n v="89232"/>
    <n v="6300"/>
    <n v="70718"/>
    <n v="0.79251837905684064"/>
    <n v="0.40410285714285715"/>
    <n v="232.09549071618036"/>
    <n v="10200"/>
    <n v="0"/>
    <n v="6300"/>
    <n v="175000"/>
    <n v="6.2291729323308273E-2"/>
    <n v="5.3846616541353386E-2"/>
    <s v="0000024"/>
    <n v="1.5294117647058824E-2"/>
    <n v="13.73474801061008"/>
    <s v="24 Alyne House"/>
    <s v="Southampton ASTs - Queensway Portfolio"/>
    <b v="0"/>
    <s v="AST"/>
    <s v="AST"/>
    <b v="0"/>
    <n v="475"/>
    <s v="056003"/>
    <n v="183"/>
    <d v="2014-06-21T00:00:00"/>
    <s v="F024"/>
    <n v="0"/>
    <n v="4.3604209783740508E-2"/>
    <n v="0.10032275416890801"/>
    <n v="166250"/>
    <n v="0.95"/>
    <m/>
    <n v="8952"/>
    <n v="70718"/>
    <s v="AST"/>
  </r>
  <r>
    <m/>
    <s v=""/>
    <n v="965"/>
    <n v="0"/>
    <b v="0"/>
    <s v=""/>
    <s v="32"/>
    <s v="Eaton Manor"/>
    <s v="BN3 3PT"/>
    <x v="4"/>
    <s v="South Coast"/>
    <s v="2KB"/>
    <n v="1616"/>
    <m/>
    <n v="0"/>
    <n v="490"/>
    <s v="AVIVA"/>
    <d v="2005-06-01T00:00:00"/>
    <d v="1999-02-16T00:00:00"/>
    <m/>
    <m/>
    <m/>
    <s v="28-May-2019"/>
    <n v="0"/>
    <n v="10382"/>
    <m/>
    <m/>
    <m/>
    <m/>
    <n v="4"/>
    <m/>
    <m/>
    <m/>
    <n v="0"/>
    <s v=""/>
    <s v=""/>
    <s v=""/>
    <n v="0.03"/>
    <n v="0"/>
    <n v="20"/>
    <n v="0"/>
    <n v="227000"/>
    <n v="237500"/>
    <n v="0"/>
    <n v="0"/>
    <n v="0"/>
    <n v="0"/>
    <n v="0"/>
    <n v="0"/>
    <n v="237500"/>
    <n v="0"/>
    <b v="0"/>
    <b v="0"/>
    <n v="0"/>
    <n v="0"/>
    <n v="0"/>
    <n v="82913"/>
    <n v="0"/>
    <n v="0"/>
    <m/>
    <s v="PY"/>
    <n v="0"/>
    <s v=""/>
    <b v="0"/>
    <b v="0"/>
    <b v="0"/>
    <b v="0"/>
    <b v="0"/>
    <n v="0"/>
    <b v="1"/>
    <m/>
    <m/>
    <m/>
    <n v="865.16666666666663"/>
    <n v="199.65384615384616"/>
    <n v="82913"/>
    <n v="8550"/>
    <n v="134162"/>
    <n v="1.6181057252783038"/>
    <n v="0.56489263157894731"/>
    <n v="484.69387755102042"/>
    <n v="10080"/>
    <n v="0"/>
    <n v="8550"/>
    <n v="237500"/>
    <n v="4.6014404432132963E-2"/>
    <n v="3.6463157894736843E-2"/>
    <s v="0000032"/>
    <n v="2.9960317460317461E-2"/>
    <n v="21.187755102040818"/>
    <s v="32 Eaton Manor"/>
    <s v="Eaton Manor ASTs"/>
    <b v="0"/>
    <s v="AST"/>
    <s v=""/>
    <b v="0"/>
    <n v="539"/>
    <s v="043001"/>
    <n v="215"/>
    <d v="1995-09-29T00:00:00"/>
    <s v="F032"/>
    <n v="0"/>
    <n v="3.221008255395863E-2"/>
    <n v="9.9224488319081441E-2"/>
    <n v="225625"/>
    <n v="0.875"/>
    <m/>
    <n v="8227"/>
    <n v="134162"/>
    <s v="AST"/>
  </r>
  <r>
    <m/>
    <s v=""/>
    <n v="2096"/>
    <n v="0"/>
    <b v="0"/>
    <s v=""/>
    <s v="5"/>
    <s v="St Peters House"/>
    <s v=""/>
    <x v="6"/>
    <s v="South West"/>
    <s v="3KBlg"/>
    <n v="1874"/>
    <m/>
    <n v="0"/>
    <n v="715"/>
    <s v="Uncharged"/>
    <m/>
    <d v="2007-05-14T00:00:00"/>
    <m/>
    <m/>
    <d v="2016-07-25T00:00:00"/>
    <s v="09-Sep-2019"/>
    <n v="0"/>
    <n v="10416"/>
    <d v="2016-08-08T00:00:00"/>
    <d v="2016-09-07T00:00:00"/>
    <m/>
    <m/>
    <n v="4"/>
    <m/>
    <m/>
    <m/>
    <n v="0"/>
    <s v=""/>
    <s v=""/>
    <s v=""/>
    <n v="0.03"/>
    <n v="0"/>
    <n v="20"/>
    <n v="0"/>
    <n v="185000"/>
    <n v="185000"/>
    <n v="0"/>
    <n v="0"/>
    <n v="0"/>
    <n v="0"/>
    <n v="0"/>
    <n v="0"/>
    <n v="185000"/>
    <n v="0"/>
    <b v="1"/>
    <b v="0"/>
    <n v="0"/>
    <n v="0"/>
    <n v="0"/>
    <n v="149691"/>
    <n v="0"/>
    <n v="0"/>
    <m/>
    <s v="MB"/>
    <n v="0"/>
    <s v="F&amp;F"/>
    <b v="0"/>
    <b v="0"/>
    <b v="0"/>
    <b v="0"/>
    <b v="0"/>
    <n v="0"/>
    <b v="0"/>
    <m/>
    <n v="4"/>
    <m/>
    <n v="868"/>
    <n v="200.30769230769232"/>
    <n v="149691"/>
    <n v="6660"/>
    <n v="19399"/>
    <n v="0.12959362954352632"/>
    <n v="0.10485945945945946"/>
    <n v="258.74125874125872"/>
    <n v="10200"/>
    <n v="0"/>
    <n v="6660"/>
    <n v="185000"/>
    <n v="5.9266002844950212E-2"/>
    <n v="4.5536273115220481E-2"/>
    <s v="0000005"/>
    <n v="2.1176470588235293E-2"/>
    <n v="14.567832167832167"/>
    <s v="5 St Peters House"/>
    <s v="St Peters House ASTs"/>
    <b v="0"/>
    <s v="AST"/>
    <s v="AST"/>
    <b v="0"/>
    <n v="539"/>
    <s v="070023"/>
    <n v="766"/>
    <d v="2016-09-09T00:00:00"/>
    <s v="F005"/>
    <n v="0"/>
    <n v="4.1486201284959341E-2"/>
    <n v="5.3463468077573136E-2"/>
    <n v="175750"/>
    <n v="0.95"/>
    <m/>
    <n v="8003"/>
    <n v="19399"/>
    <s v="AST"/>
  </r>
  <r>
    <d v="2001-10-05T00:00:00"/>
    <s v="15:05:00"/>
    <n v="842"/>
    <n v="32"/>
    <b v="0"/>
    <s v=""/>
    <s v="14"/>
    <s v="Alyne House"/>
    <s v="SO15"/>
    <x v="0"/>
    <s v="Southampton"/>
    <s v="3KB Mod"/>
    <n v="929"/>
    <d v="2003-12-31T00:00:00"/>
    <n v="0"/>
    <n v="754"/>
    <s v="Uncharged"/>
    <d v="2003-11-01T00:00:00"/>
    <d v="2001-06-05T00:00:00"/>
    <m/>
    <m/>
    <d v="2018-06-30T00:00:00"/>
    <s v="26-Jul-2019"/>
    <n v="0"/>
    <n v="10500"/>
    <d v="2018-07-09T00:00:00"/>
    <d v="2018-07-27T00:00:00"/>
    <d v="2018-06-30T00:00:00"/>
    <m/>
    <n v="4"/>
    <m/>
    <m/>
    <m/>
    <n v="0"/>
    <s v=""/>
    <s v=""/>
    <s v=""/>
    <n v="0.03"/>
    <n v="0"/>
    <n v="20"/>
    <n v="3243"/>
    <n v="175000"/>
    <n v="175000"/>
    <n v="0"/>
    <n v="0"/>
    <n v="0"/>
    <n v="0"/>
    <n v="0"/>
    <n v="0"/>
    <n v="175000"/>
    <n v="0"/>
    <b v="1"/>
    <b v="0"/>
    <n v="0"/>
    <n v="0"/>
    <n v="0"/>
    <n v="89232"/>
    <n v="0"/>
    <n v="0"/>
    <d v="2001-07-13T00:00:00"/>
    <s v="AL"/>
    <n v="0"/>
    <s v="R&amp;N"/>
    <b v="0"/>
    <b v="0"/>
    <b v="0"/>
    <b v="0"/>
    <b v="0"/>
    <n v="0"/>
    <b v="1"/>
    <n v="39"/>
    <n v="2"/>
    <m/>
    <n v="875"/>
    <n v="201.92307692307693"/>
    <n v="89232"/>
    <n v="6300"/>
    <n v="70718"/>
    <n v="0.79251837905684064"/>
    <n v="0.40410285714285715"/>
    <n v="232.09549071618036"/>
    <n v="10404"/>
    <n v="0"/>
    <n v="6300"/>
    <n v="175000"/>
    <n v="6.3157894736842107E-2"/>
    <n v="5.471278195488722E-2"/>
    <s v="0000014"/>
    <n v="9.22722029988466E-3"/>
    <n v="13.925729442970823"/>
    <s v="14 Alyne House"/>
    <s v="Southampton ASTs - Queensway Portfolio"/>
    <b v="0"/>
    <s v="AST"/>
    <s v="AST"/>
    <b v="0"/>
    <n v="475"/>
    <s v="056003"/>
    <n v="180"/>
    <d v="2018-07-27T00:00:00"/>
    <s v="F014"/>
    <n v="0"/>
    <n v="4.4210525562888701E-2"/>
    <n v="0.10193652501344809"/>
    <n v="166250"/>
    <n v="0.95"/>
    <m/>
    <n v="9096"/>
    <n v="70718"/>
    <s v="AST"/>
  </r>
  <r>
    <m/>
    <s v=""/>
    <n v="1182"/>
    <n v="0"/>
    <b v="0"/>
    <s v=""/>
    <s v="21"/>
    <s v="Alyne House"/>
    <s v="SO15"/>
    <x v="0"/>
    <s v="Southampton"/>
    <s v="3KB Mod"/>
    <n v="929"/>
    <d v="2003-12-31T00:00:00"/>
    <n v="0"/>
    <n v="754"/>
    <s v="Uncharged"/>
    <d v="2003-11-01T00:00:00"/>
    <d v="2001-06-05T00:00:00"/>
    <m/>
    <m/>
    <d v="2018-06-30T00:00:00"/>
    <s v="26-Jul-2019"/>
    <n v="0"/>
    <n v="10500"/>
    <d v="2018-07-09T00:00:00"/>
    <d v="2018-07-27T00:00:00"/>
    <m/>
    <m/>
    <n v="4"/>
    <m/>
    <m/>
    <m/>
    <n v="0"/>
    <s v="Leaders"/>
    <s v=""/>
    <s v="TBA"/>
    <n v="0.03"/>
    <n v="0"/>
    <n v="20"/>
    <n v="0"/>
    <n v="175000"/>
    <n v="175000"/>
    <n v="0"/>
    <n v="0"/>
    <n v="0"/>
    <n v="0"/>
    <n v="0"/>
    <n v="0"/>
    <n v="175000"/>
    <n v="0"/>
    <b v="1"/>
    <b v="0"/>
    <n v="0"/>
    <n v="0"/>
    <n v="0"/>
    <n v="89744"/>
    <n v="0"/>
    <n v="0"/>
    <m/>
    <s v="AL"/>
    <n v="0"/>
    <s v="R&amp;N"/>
    <b v="0"/>
    <b v="0"/>
    <b v="0"/>
    <b v="0"/>
    <b v="0"/>
    <n v="0"/>
    <b v="1"/>
    <m/>
    <n v="2"/>
    <m/>
    <n v="875"/>
    <n v="201.92307692307693"/>
    <n v="89744"/>
    <n v="6300"/>
    <n v="70206"/>
    <n v="0.78229185238010346"/>
    <n v="0.40117714285714284"/>
    <n v="232.09549071618036"/>
    <n v="10404"/>
    <n v="0"/>
    <n v="6300"/>
    <n v="175000"/>
    <n v="6.3157894736842107E-2"/>
    <n v="5.471278195488722E-2"/>
    <s v="0000021"/>
    <n v="9.22722029988466E-3"/>
    <n v="13.925729442970823"/>
    <s v="21 Alyne House"/>
    <s v="Southampton ASTs - Queensway Portfolio"/>
    <b v="0"/>
    <s v="AST"/>
    <s v="AST"/>
    <b v="0"/>
    <n v="475"/>
    <s v="056003"/>
    <n v="344"/>
    <d v="2018-07-27T00:00:00"/>
    <s v="F021"/>
    <n v="0"/>
    <n v="4.4210525562888701E-2"/>
    <n v="0.10135496523444465"/>
    <n v="166250"/>
    <n v="0.95"/>
    <m/>
    <n v="9096"/>
    <n v="70206"/>
    <s v="AST"/>
  </r>
  <r>
    <m/>
    <s v=""/>
    <n v="2565"/>
    <n v="0"/>
    <b v="0"/>
    <s v=""/>
    <s v="5"/>
    <s v="Alyne House"/>
    <s v="SO15"/>
    <x v="0"/>
    <s v="South"/>
    <s v="3KB F"/>
    <n v="929"/>
    <m/>
    <n v="0"/>
    <n v="754"/>
    <s v="Uncharged"/>
    <m/>
    <d v="2001-06-05T00:00:00"/>
    <m/>
    <m/>
    <d v="2017-08-15T00:00:00"/>
    <s v="25-Aug-2019"/>
    <n v="0"/>
    <n v="10500"/>
    <d v="2017-08-15T00:00:00"/>
    <d v="2017-08-15T00:00:00"/>
    <m/>
    <m/>
    <n v="4"/>
    <m/>
    <m/>
    <m/>
    <n v="0"/>
    <s v=""/>
    <s v=""/>
    <s v=""/>
    <n v="0.03"/>
    <n v="0"/>
    <n v="20"/>
    <n v="0"/>
    <n v="175000"/>
    <n v="175000"/>
    <n v="0"/>
    <n v="0"/>
    <n v="0"/>
    <n v="0"/>
    <n v="0"/>
    <n v="0"/>
    <n v="175000"/>
    <n v="0"/>
    <b v="0"/>
    <b v="0"/>
    <n v="0"/>
    <n v="0"/>
    <n v="0"/>
    <n v="90925"/>
    <n v="0"/>
    <n v="0"/>
    <m/>
    <s v="AL"/>
    <n v="0"/>
    <s v="R&amp;N"/>
    <b v="0"/>
    <b v="0"/>
    <b v="0"/>
    <b v="0"/>
    <b v="0"/>
    <n v="0"/>
    <b v="0"/>
    <m/>
    <n v="0"/>
    <m/>
    <n v="875"/>
    <n v="201.92307692307693"/>
    <n v="90925"/>
    <n v="6300"/>
    <n v="69025"/>
    <n v="0.75914215012372832"/>
    <n v="0.39442857142857141"/>
    <n v="232.09549071618036"/>
    <n v="10200"/>
    <n v="0"/>
    <n v="6300"/>
    <n v="175000"/>
    <n v="6.3157894736842107E-2"/>
    <n v="5.471278195488722E-2"/>
    <s v="0000005"/>
    <n v="2.9411764705882353E-2"/>
    <n v="13.925729442970823"/>
    <s v="5 Alyne House"/>
    <s v="Southampton ASTs - Queensway Portfolio"/>
    <b v="0"/>
    <s v="AST"/>
    <s v="AST"/>
    <b v="0"/>
    <n v="475"/>
    <s v="056003"/>
    <n v="1270"/>
    <d v="2017-08-25T00:00:00"/>
    <s v="F005"/>
    <n v="0"/>
    <n v="4.4210525562888701E-2"/>
    <n v="0.10003849326367886"/>
    <n v="166250"/>
    <n v="0.95"/>
    <m/>
    <n v="9096"/>
    <n v="69025"/>
    <s v="AST"/>
  </r>
  <r>
    <d v="2001-10-19T00:00:00"/>
    <s v="10:35:31"/>
    <n v="327"/>
    <n v="27"/>
    <b v="0"/>
    <s v=""/>
    <s v="6"/>
    <s v="Amber Court"/>
    <s v="CR4"/>
    <x v="1"/>
    <s v="South West London (Outer)"/>
    <s v="2KB"/>
    <n v="1200"/>
    <d v="2017-12-31T00:00:00"/>
    <n v="0"/>
    <n v="407"/>
    <s v="RBS"/>
    <d v="2004-06-01T00:00:00"/>
    <d v="1998-08-25T00:00:00"/>
    <m/>
    <m/>
    <d v="2018-06-15T00:00:00"/>
    <s v="30-Jun-2018"/>
    <n v="0"/>
    <n v="10500"/>
    <d v="2013-08-19T00:00:00"/>
    <d v="2013-09-10T00:00:00"/>
    <m/>
    <m/>
    <n v="4"/>
    <m/>
    <m/>
    <m/>
    <n v="0"/>
    <s v="Goodfellows"/>
    <s v=""/>
    <s v=""/>
    <n v="0.03"/>
    <n v="0"/>
    <n v="20"/>
    <n v="0"/>
    <n v="190000"/>
    <n v="190000"/>
    <n v="0"/>
    <n v="0"/>
    <n v="0"/>
    <n v="0"/>
    <n v="0"/>
    <n v="0"/>
    <n v="190000"/>
    <n v="0"/>
    <b v="0"/>
    <b v="0"/>
    <n v="0"/>
    <n v="0"/>
    <n v="0"/>
    <n v="49338"/>
    <n v="0"/>
    <n v="0"/>
    <d v="1999-07-06T00:00:00"/>
    <s v="AL"/>
    <n v="0"/>
    <s v="Black"/>
    <b v="0"/>
    <b v="0"/>
    <b v="0"/>
    <b v="0"/>
    <b v="0"/>
    <n v="0"/>
    <b v="1"/>
    <m/>
    <n v="3"/>
    <m/>
    <n v="875"/>
    <n v="201.92307692307693"/>
    <n v="49338"/>
    <n v="6840"/>
    <n v="124322"/>
    <n v="2.5198021808747821"/>
    <n v="0.65432631578947364"/>
    <n v="466.83046683046683"/>
    <n v="10260"/>
    <n v="0"/>
    <n v="6840"/>
    <n v="190000"/>
    <n v="5.817174515235457E-2"/>
    <n v="4.8537396121883659E-2"/>
    <s v="0000006"/>
    <n v="2.3391812865497075E-2"/>
    <n v="25.798525798525798"/>
    <s v="6 Amber Court"/>
    <s v="Amber Court ASTs"/>
    <b v="0"/>
    <s v="AST"/>
    <s v="AST"/>
    <b v="0"/>
    <n v="539"/>
    <s v="070001"/>
    <n v="25"/>
    <d v="2018-06-30T00:00:00"/>
    <s v="F006"/>
    <n v="0"/>
    <n v="4.0720220913186958E-2"/>
    <n v="0.17757104057724268"/>
    <n v="180500"/>
    <n v="0.95"/>
    <m/>
    <n v="8761"/>
    <n v="124322"/>
    <s v="AST"/>
  </r>
  <r>
    <d v="2001-10-19T00:00:00"/>
    <s v="10:36:31"/>
    <n v="337"/>
    <n v="27"/>
    <b v="0"/>
    <s v=""/>
    <s v="12"/>
    <s v="Ashdown Court"/>
    <s v="CR4"/>
    <x v="1"/>
    <s v="South West London (Outer)"/>
    <s v="2KB"/>
    <n v="987"/>
    <d v="2017-12-31T00:00:00"/>
    <n v="0"/>
    <n v="427"/>
    <s v="RBS"/>
    <d v="2004-06-01T00:00:00"/>
    <d v="1998-08-25T00:00:00"/>
    <m/>
    <m/>
    <d v="2018-06-30T00:00:00"/>
    <s v="27-Jul-2019"/>
    <n v="0"/>
    <n v="10500"/>
    <d v="2017-03-13T00:00:00"/>
    <d v="2017-03-31T00:00:00"/>
    <d v="2018-06-30T00:00:00"/>
    <m/>
    <n v="4"/>
    <m/>
    <m/>
    <m/>
    <n v="0"/>
    <s v=""/>
    <s v=""/>
    <s v=""/>
    <n v="0.03"/>
    <n v="0"/>
    <n v="20"/>
    <n v="0"/>
    <n v="235000"/>
    <n v="220000"/>
    <n v="0"/>
    <n v="0"/>
    <n v="0"/>
    <n v="0"/>
    <n v="0"/>
    <n v="0"/>
    <n v="220000"/>
    <n v="0"/>
    <b v="1"/>
    <b v="0"/>
    <n v="0"/>
    <n v="0"/>
    <n v="0"/>
    <n v="62967"/>
    <n v="0"/>
    <n v="0"/>
    <d v="1999-07-06T00:00:00"/>
    <s v="AL"/>
    <n v="0"/>
    <s v="Askey"/>
    <b v="0"/>
    <b v="0"/>
    <b v="0"/>
    <b v="0"/>
    <b v="0"/>
    <n v="0"/>
    <b v="1"/>
    <n v="39"/>
    <n v="2"/>
    <m/>
    <n v="875"/>
    <n v="201.92307692307693"/>
    <n v="62967"/>
    <n v="7920"/>
    <n v="138113"/>
    <n v="2.1934187749138436"/>
    <n v="0.62778636363636364"/>
    <n v="515.22248243559716"/>
    <n v="9900"/>
    <n v="0"/>
    <n v="7920"/>
    <n v="220000"/>
    <n v="5.0239234449760764E-2"/>
    <n v="4.2937799043062198E-2"/>
    <s v="0000012"/>
    <n v="6.0606060606060608E-2"/>
    <n v="24.590163934426229"/>
    <s v="12 Ashdown Court"/>
    <s v="Ashdown Court ASTs"/>
    <b v="0"/>
    <s v="AST"/>
    <s v="AST"/>
    <b v="0"/>
    <n v="539"/>
    <s v="070002"/>
    <n v="35"/>
    <d v="2018-07-28T00:00:00"/>
    <s v="F012"/>
    <n v="0"/>
    <n v="3.5167463515934187E-2"/>
    <n v="0.1425190973049375"/>
    <n v="209000"/>
    <n v="0.95"/>
    <m/>
    <n v="8974"/>
    <n v="138113"/>
    <s v="AST"/>
  </r>
  <r>
    <d v="2001-10-05T00:00:00"/>
    <s v="15:30:34"/>
    <n v="805"/>
    <n v="32"/>
    <b v="0"/>
    <s v=""/>
    <s v="24"/>
    <s v="Lyncombe Close"/>
    <s v="EX4"/>
    <x v="5"/>
    <s v="Exeter"/>
    <s v="3KBH"/>
    <n v="0"/>
    <m/>
    <n v="0"/>
    <n v="861"/>
    <s v="Nationwide"/>
    <d v="2003-11-01T00:00:00"/>
    <d v="2001-06-05T00:00:00"/>
    <m/>
    <m/>
    <d v="2018-01-01T00:00:00"/>
    <s v="15-Apr-2019"/>
    <n v="0"/>
    <n v="10500"/>
    <d v="2018-01-15T00:00:00"/>
    <d v="2018-02-14T00:00:00"/>
    <d v="2018-02-10T00:00:00"/>
    <m/>
    <n v="4"/>
    <m/>
    <m/>
    <m/>
    <n v="0"/>
    <s v="W.Grant"/>
    <s v=""/>
    <s v=""/>
    <n v="0.03"/>
    <n v="0"/>
    <n v="20"/>
    <n v="2714"/>
    <n v="200000"/>
    <n v="210000"/>
    <n v="0"/>
    <n v="0"/>
    <n v="0"/>
    <n v="0"/>
    <n v="0"/>
    <n v="0"/>
    <n v="210000"/>
    <n v="0"/>
    <b v="1"/>
    <b v="0"/>
    <n v="0"/>
    <n v="0"/>
    <n v="0"/>
    <n v="69508"/>
    <n v="0"/>
    <n v="0"/>
    <d v="2001-07-13T00:00:00"/>
    <s v="MB"/>
    <n v="0"/>
    <s v="F&amp;F"/>
    <b v="0"/>
    <b v="0"/>
    <b v="0"/>
    <b v="0"/>
    <b v="0"/>
    <n v="0"/>
    <b v="1"/>
    <n v="59"/>
    <n v="4"/>
    <m/>
    <n v="875"/>
    <n v="201.92307692307693"/>
    <n v="69508"/>
    <n v="7560"/>
    <n v="122432"/>
    <n v="1.7614087587040341"/>
    <n v="0.58300952380952376"/>
    <n v="243.90243902439025"/>
    <n v="11100"/>
    <n v="0"/>
    <n v="7560"/>
    <n v="210000"/>
    <n v="5.2631578947368418E-2"/>
    <n v="5.0250626566416039E-2"/>
    <s v="0000024"/>
    <n v="-5.4054054054054057E-2"/>
    <n v="12.195121951219512"/>
    <s v="24 Lyncombe Close"/>
    <s v="Exeter ASTs - Queensway Portfolio"/>
    <b v="0"/>
    <s v="AST"/>
    <s v="AST"/>
    <b v="0"/>
    <n v="475"/>
    <s v="056002"/>
    <n v="149"/>
    <d v="2018-04-16T00:00:00"/>
    <s v="HLY24"/>
    <n v="0"/>
    <n v="3.6842104635740579E-2"/>
    <n v="0.14422800253208265"/>
    <n v="199500"/>
    <n v="0.95"/>
    <m/>
    <n v="10025"/>
    <n v="122432"/>
    <s v="AST"/>
  </r>
  <r>
    <m/>
    <s v=""/>
    <n v="2423"/>
    <n v="0"/>
    <b v="0"/>
    <s v=""/>
    <s v="1"/>
    <s v="Alyne House"/>
    <s v=""/>
    <x v="0"/>
    <s v="South West"/>
    <s v="3KB F"/>
    <n v="929"/>
    <m/>
    <n v="0"/>
    <n v="754"/>
    <s v="Uncharged"/>
    <m/>
    <d v="2001-06-05T00:00:00"/>
    <m/>
    <m/>
    <d v="2017-06-11T00:00:00"/>
    <s v="28-Jul-2019"/>
    <n v="0"/>
    <n v="10512"/>
    <d v="2017-06-21T00:00:00"/>
    <d v="2017-06-30T00:00:00"/>
    <d v="2017-06-12T00:00:00"/>
    <m/>
    <n v="4"/>
    <m/>
    <m/>
    <m/>
    <n v="0"/>
    <s v="Hamptons"/>
    <s v=""/>
    <s v=""/>
    <n v="0.03"/>
    <n v="0"/>
    <n v="20"/>
    <n v="0"/>
    <n v="175000"/>
    <n v="175000"/>
    <n v="0"/>
    <n v="0"/>
    <n v="0"/>
    <n v="0"/>
    <n v="0"/>
    <n v="0"/>
    <n v="175000"/>
    <n v="0"/>
    <b v="0"/>
    <b v="0"/>
    <n v="0"/>
    <n v="0"/>
    <n v="0"/>
    <n v="99610"/>
    <n v="0"/>
    <n v="0"/>
    <m/>
    <s v="AL"/>
    <n v="0"/>
    <s v="R&amp;N"/>
    <b v="0"/>
    <b v="0"/>
    <b v="0"/>
    <b v="0"/>
    <b v="0"/>
    <n v="0"/>
    <b v="0"/>
    <n v="94"/>
    <n v="1"/>
    <m/>
    <n v="876"/>
    <n v="202.15384615384616"/>
    <n v="99610"/>
    <n v="6300"/>
    <n v="60340"/>
    <n v="0.60576247364722413"/>
    <n v="0.3448"/>
    <n v="232.09549071618036"/>
    <n v="10200"/>
    <n v="0"/>
    <n v="6300"/>
    <n v="175000"/>
    <n v="6.3230075187969928E-2"/>
    <n v="5.4784962406015041E-2"/>
    <s v="0000001"/>
    <n v="3.0588235294117649E-2"/>
    <n v="13.941644562334217"/>
    <s v="1 Alyne House"/>
    <s v="Southampton ASTs - Queensway Portfolio"/>
    <b v="0"/>
    <s v="AST"/>
    <s v="AST"/>
    <b v="0"/>
    <n v="475"/>
    <s v="056003"/>
    <n v="1115"/>
    <d v="2017-07-28T00:00:00"/>
    <s v="F001"/>
    <n v="0"/>
    <n v="4.4261051877817717E-2"/>
    <n v="9.1436602750727833E-2"/>
    <n v="166250"/>
    <n v="0.95"/>
    <m/>
    <n v="9108"/>
    <n v="60340"/>
    <s v="AST"/>
  </r>
  <r>
    <m/>
    <s v=""/>
    <n v="2104"/>
    <n v="0"/>
    <b v="0"/>
    <s v=""/>
    <s v="13"/>
    <s v="St Peters House"/>
    <s v=""/>
    <x v="6"/>
    <s v="South West"/>
    <s v="3KBlg"/>
    <n v="1874"/>
    <m/>
    <n v="0"/>
    <n v="754"/>
    <s v="Uncharged"/>
    <m/>
    <d v="2007-05-14T00:00:00"/>
    <m/>
    <m/>
    <d v="2017-05-05T00:00:00"/>
    <s v="20-Jul-2019"/>
    <n v="0"/>
    <n v="10512"/>
    <d v="2017-05-22T00:00:00"/>
    <d v="2017-06-09T00:00:00"/>
    <d v="2017-06-29T00:00:00"/>
    <m/>
    <n v="4"/>
    <m/>
    <m/>
    <m/>
    <n v="0"/>
    <s v="W.Grant"/>
    <s v=""/>
    <s v=""/>
    <n v="0.03"/>
    <n v="0"/>
    <n v="20"/>
    <n v="0"/>
    <n v="185000"/>
    <n v="185000"/>
    <n v="0"/>
    <n v="0"/>
    <n v="0"/>
    <n v="0"/>
    <n v="0"/>
    <n v="0"/>
    <n v="185000"/>
    <n v="0"/>
    <b v="1"/>
    <b v="0"/>
    <n v="0"/>
    <n v="0"/>
    <n v="0"/>
    <n v="150284"/>
    <n v="0"/>
    <n v="0"/>
    <m/>
    <s v="MB"/>
    <n v="0"/>
    <s v="F&amp;F"/>
    <b v="0"/>
    <b v="0"/>
    <b v="0"/>
    <b v="0"/>
    <b v="0"/>
    <n v="0"/>
    <b v="0"/>
    <n v="91"/>
    <n v="2"/>
    <m/>
    <n v="876"/>
    <n v="202.15384615384616"/>
    <n v="150284"/>
    <n v="6660"/>
    <n v="18806"/>
    <n v="0.12513640840009582"/>
    <n v="0.10165405405405406"/>
    <n v="245.35809018567639"/>
    <n v="10200"/>
    <n v="0"/>
    <n v="6660"/>
    <n v="185000"/>
    <n v="5.9812233285917497E-2"/>
    <n v="4.6082503556187766E-2"/>
    <s v="0000013"/>
    <n v="3.0588235294117649E-2"/>
    <n v="13.941644562334217"/>
    <s v="13 St Peters House"/>
    <s v="St Peters House ASTs"/>
    <b v="0"/>
    <s v="AST"/>
    <s v="AST"/>
    <b v="0"/>
    <n v="539"/>
    <s v="070023"/>
    <n v="774"/>
    <d v="2017-07-21T00:00:00"/>
    <s v="F013"/>
    <n v="0"/>
    <n v="4.1868562587124868E-2"/>
    <n v="5.3891299140294377E-2"/>
    <n v="175750"/>
    <n v="0.95"/>
    <m/>
    <n v="8099"/>
    <n v="18806"/>
    <s v="AST"/>
  </r>
  <r>
    <m/>
    <s v=""/>
    <n v="1068"/>
    <n v="0"/>
    <b v="0"/>
    <s v=""/>
    <s v="38"/>
    <s v="Fairland House"/>
    <s v="BR2 9JJ"/>
    <x v="2"/>
    <s v="Bromley"/>
    <s v="2KB F"/>
    <n v="903"/>
    <m/>
    <n v="0"/>
    <n v="477"/>
    <s v="Nationwide"/>
    <d v="2003-11-01T00:00:00"/>
    <d v="2001-06-05T00:00:00"/>
    <m/>
    <m/>
    <d v="2008-08-30T00:00:00"/>
    <s v="28-Sep-2019"/>
    <n v="0"/>
    <n v="10524"/>
    <d v="2007-08-14T00:00:00"/>
    <d v="2007-09-07T00:00:00"/>
    <m/>
    <m/>
    <n v="4"/>
    <m/>
    <m/>
    <m/>
    <n v="0"/>
    <s v=""/>
    <s v=""/>
    <s v=""/>
    <n v="0.03"/>
    <n v="0"/>
    <n v="20"/>
    <n v="0"/>
    <n v="240000"/>
    <n v="250000"/>
    <n v="0"/>
    <n v="0"/>
    <n v="0"/>
    <n v="0"/>
    <n v="0"/>
    <n v="0"/>
    <n v="250000"/>
    <n v="0"/>
    <b v="1"/>
    <b v="0"/>
    <n v="0"/>
    <n v="0"/>
    <n v="0"/>
    <n v="98468"/>
    <n v="0"/>
    <n v="0"/>
    <m/>
    <s v="PY"/>
    <n v="0"/>
    <s v="Gaspark"/>
    <b v="0"/>
    <b v="0"/>
    <b v="0"/>
    <b v="0"/>
    <b v="0"/>
    <n v="0"/>
    <b v="1"/>
    <m/>
    <n v="3"/>
    <m/>
    <n v="877"/>
    <n v="202.38461538461539"/>
    <n v="98468"/>
    <n v="9000"/>
    <n v="130032"/>
    <n v="1.3205508388512004"/>
    <n v="0.52012800000000003"/>
    <n v="524.10901467505244"/>
    <n v="10320"/>
    <n v="0"/>
    <n v="9000"/>
    <n v="250000"/>
    <n v="4.4311578947368424E-2"/>
    <n v="3.8509473684210524E-2"/>
    <s v="0000038"/>
    <n v="1.9767441860465116E-2"/>
    <n v="22.062893081761008"/>
    <s v="38 Fairland House"/>
    <s v="Bromley ASTs - Queensway Portfolio"/>
    <b v="0"/>
    <s v="AST"/>
    <s v="AST"/>
    <b v="0"/>
    <n v="475"/>
    <s v="056004"/>
    <n v="311"/>
    <d v="2012-09-29T00:00:00"/>
    <s v="F038"/>
    <n v="0"/>
    <n v="3.1018104734922711E-2"/>
    <n v="9.2882967055286994E-2"/>
    <n v="237500"/>
    <n v="0.92500000000000004"/>
    <m/>
    <n v="9146"/>
    <n v="130032"/>
    <s v="AST"/>
  </r>
  <r>
    <d v="2001-10-05T00:00:00"/>
    <s v="15:42:09"/>
    <n v="794"/>
    <n v="32"/>
    <b v="0"/>
    <s v=""/>
    <s v="8"/>
    <s v="Monterey Gardens"/>
    <s v="EX4"/>
    <x v="5"/>
    <s v="Exeter"/>
    <s v="3KB H"/>
    <n v="2832"/>
    <m/>
    <n v="0"/>
    <n v="861"/>
    <s v="Nationwide"/>
    <d v="2003-11-01T00:00:00"/>
    <d v="2001-06-05T00:00:00"/>
    <m/>
    <m/>
    <d v="2010-03-08T00:00:00"/>
    <s v="14-Apr-2020"/>
    <n v="0"/>
    <n v="10548"/>
    <m/>
    <m/>
    <m/>
    <m/>
    <n v="4"/>
    <m/>
    <m/>
    <m/>
    <n v="0"/>
    <s v="TBA"/>
    <s v=""/>
    <s v=""/>
    <n v="0.03"/>
    <n v="0"/>
    <n v="20"/>
    <n v="2538"/>
    <n v="200000"/>
    <n v="210000"/>
    <n v="0"/>
    <n v="0"/>
    <n v="0"/>
    <n v="0"/>
    <n v="0"/>
    <n v="0"/>
    <n v="210000"/>
    <n v="0"/>
    <b v="0"/>
    <b v="0"/>
    <n v="0"/>
    <n v="0"/>
    <n v="0"/>
    <n v="68528"/>
    <n v="0"/>
    <n v="0"/>
    <d v="2001-07-13T00:00:00"/>
    <s v="MB"/>
    <n v="0"/>
    <s v=""/>
    <b v="0"/>
    <b v="0"/>
    <b v="0"/>
    <b v="0"/>
    <b v="0"/>
    <n v="0"/>
    <b v="1"/>
    <m/>
    <m/>
    <m/>
    <n v="879"/>
    <n v="202.84615384615384"/>
    <n v="68528"/>
    <n v="7560"/>
    <n v="123412"/>
    <n v="1.8008989026383375"/>
    <n v="0.58767619047619046"/>
    <n v="243.90243902439025"/>
    <n v="10143"/>
    <n v="0"/>
    <n v="7560"/>
    <n v="210000"/>
    <n v="5.287218045112782E-2"/>
    <n v="3.629573934837093E-2"/>
    <s v="0000008"/>
    <n v="3.992901508429459E-2"/>
    <n v="12.250871080139373"/>
    <s v="8 Monterey Gardens"/>
    <s v="Exeter ASTs - Queensway Portfolio"/>
    <b v="0"/>
    <s v="AST"/>
    <s v=""/>
    <b v="0"/>
    <n v="475"/>
    <s v="056002"/>
    <n v="140"/>
    <d v="2010-04-15T00:00:00"/>
    <s v="HMG08"/>
    <n v="0"/>
    <n v="3.7010525685503969E-2"/>
    <n v="0.10566483773056269"/>
    <n v="199500"/>
    <n v="0.95"/>
    <m/>
    <n v="7241"/>
    <n v="123412"/>
    <s v="AST"/>
  </r>
  <r>
    <d v="2001-10-05T00:00:00"/>
    <s v="15:05:12"/>
    <n v="843"/>
    <n v="32"/>
    <b v="0"/>
    <s v=""/>
    <s v="15"/>
    <s v="Alyne House"/>
    <s v="SO15"/>
    <x v="0"/>
    <s v="Southampton"/>
    <s v="3KB Mod"/>
    <n v="929"/>
    <d v="2003-12-31T00:00:00"/>
    <n v="0"/>
    <n v="754"/>
    <s v="Uncharged"/>
    <d v="2003-11-01T00:00:00"/>
    <d v="2001-06-05T00:00:00"/>
    <m/>
    <m/>
    <d v="2012-07-31T00:00:00"/>
    <s v="27-Sep-2019"/>
    <n v="0"/>
    <n v="10560"/>
    <d v="2012-08-08T00:00:00"/>
    <d v="2012-08-31T00:00:00"/>
    <m/>
    <m/>
    <n v="4"/>
    <m/>
    <m/>
    <m/>
    <n v="0"/>
    <s v="Leaders"/>
    <s v=""/>
    <s v=""/>
    <n v="0.03"/>
    <n v="0"/>
    <n v="20"/>
    <n v="3243"/>
    <n v="175000"/>
    <n v="175000"/>
    <n v="0"/>
    <n v="0"/>
    <n v="0"/>
    <n v="0"/>
    <n v="0"/>
    <n v="0"/>
    <n v="175000"/>
    <n v="0"/>
    <b v="1"/>
    <b v="0"/>
    <n v="0"/>
    <n v="0"/>
    <n v="0"/>
    <n v="89232"/>
    <n v="0"/>
    <n v="0"/>
    <d v="2001-07-13T00:00:00"/>
    <s v="AL"/>
    <n v="0"/>
    <s v="R&amp;N"/>
    <b v="0"/>
    <b v="0"/>
    <b v="0"/>
    <b v="0"/>
    <b v="0"/>
    <n v="0"/>
    <b v="1"/>
    <m/>
    <n v="3"/>
    <m/>
    <n v="880"/>
    <n v="203.07692307692307"/>
    <n v="89232"/>
    <n v="6300"/>
    <n v="70718"/>
    <n v="0.79251837905684064"/>
    <n v="0.40410285714285715"/>
    <n v="232.09549071618036"/>
    <n v="10440"/>
    <n v="0"/>
    <n v="6300"/>
    <n v="175000"/>
    <n v="6.3518796992481197E-2"/>
    <n v="5.5073684210526316E-2"/>
    <s v="0000015"/>
    <n v="1.1494252873563218E-2"/>
    <n v="14.005305039787798"/>
    <s v="15 Alyne House"/>
    <s v="Southampton ASTs - Queensway Portfolio"/>
    <b v="0"/>
    <s v="AST"/>
    <s v=""/>
    <b v="0"/>
    <n v="475"/>
    <s v="056003"/>
    <n v="181"/>
    <d v="2013-09-28T00:00:00"/>
    <s v="F015"/>
    <n v="0"/>
    <n v="4.4463157137533772E-2"/>
    <n v="0.10260892953200645"/>
    <n v="166250"/>
    <n v="0.95"/>
    <m/>
    <n v="9156"/>
    <n v="70718"/>
    <s v="AST"/>
  </r>
  <r>
    <d v="2001-10-19T00:00:00"/>
    <s v="10:36:19"/>
    <n v="336"/>
    <n v="27"/>
    <b v="0"/>
    <s v=""/>
    <s v="11"/>
    <s v="Ashdown Court"/>
    <s v="CR4"/>
    <x v="1"/>
    <s v="South West London (Outer)"/>
    <s v="2KB"/>
    <n v="551"/>
    <d v="2017-12-31T00:00:00"/>
    <n v="0"/>
    <n v="421"/>
    <s v="RBS"/>
    <d v="2004-06-01T00:00:00"/>
    <d v="1998-08-25T00:00:00"/>
    <m/>
    <m/>
    <d v="2017-11-16T00:00:00"/>
    <s v="22-Feb-2020"/>
    <n v="0"/>
    <n v="10608"/>
    <d v="2017-12-11T00:00:00"/>
    <d v="2018-01-11T00:00:00"/>
    <m/>
    <m/>
    <n v="4"/>
    <m/>
    <m/>
    <m/>
    <n v="0"/>
    <s v="Your Move"/>
    <s v=""/>
    <s v=""/>
    <n v="0.03"/>
    <n v="0"/>
    <n v="20"/>
    <n v="0"/>
    <n v="235000"/>
    <n v="220000"/>
    <n v="0"/>
    <n v="0"/>
    <n v="0"/>
    <n v="0"/>
    <n v="0"/>
    <n v="0"/>
    <n v="220000"/>
    <n v="0"/>
    <b v="1"/>
    <b v="0"/>
    <n v="0"/>
    <n v="0"/>
    <n v="0"/>
    <n v="62968"/>
    <n v="0"/>
    <n v="0"/>
    <d v="1999-07-06T00:00:00"/>
    <s v="AL"/>
    <n v="0"/>
    <s v="PB"/>
    <b v="0"/>
    <b v="0"/>
    <b v="0"/>
    <b v="0"/>
    <b v="0"/>
    <n v="0"/>
    <b v="1"/>
    <m/>
    <n v="4"/>
    <m/>
    <n v="884"/>
    <n v="204"/>
    <n v="62968"/>
    <n v="7920"/>
    <n v="138112"/>
    <n v="2.1933680599669674"/>
    <n v="0.62778181818181822"/>
    <n v="522.56532066508316"/>
    <n v="10500"/>
    <n v="0"/>
    <n v="7920"/>
    <n v="220000"/>
    <n v="5.075598086124402E-2"/>
    <n v="4.5540669856459333E-2"/>
    <s v="0000011"/>
    <n v="1.0285714285714285E-2"/>
    <n v="25.197149643705462"/>
    <s v="11 Ashdown Court"/>
    <s v="Ashdown Court ASTs"/>
    <b v="0"/>
    <s v="AST"/>
    <s v="AST"/>
    <b v="0"/>
    <n v="539"/>
    <s v="070002"/>
    <n v="34"/>
    <d v="2018-02-23T00:00:00"/>
    <s v="F011"/>
    <n v="0"/>
    <n v="3.5529185997812372E-2"/>
    <n v="0.15115614280269343"/>
    <n v="209000"/>
    <n v="0.95"/>
    <m/>
    <n v="9518"/>
    <n v="138112"/>
    <s v="AST"/>
  </r>
  <r>
    <d v="2001-10-05T00:00:00"/>
    <s v="15:04:12"/>
    <n v="839"/>
    <n v="32"/>
    <b v="0"/>
    <s v=""/>
    <s v="6"/>
    <s v="Alyne House"/>
    <s v="SO15"/>
    <x v="0"/>
    <s v="Southampton"/>
    <s v="3KB F"/>
    <n v="929"/>
    <d v="2003-12-31T00:00:00"/>
    <n v="0"/>
    <n v="754"/>
    <s v="Uncharged"/>
    <d v="2003-11-01T00:00:00"/>
    <d v="2001-06-05T00:00:00"/>
    <m/>
    <m/>
    <m/>
    <s v="23-Mar-2020"/>
    <n v="0"/>
    <n v="10704"/>
    <m/>
    <m/>
    <m/>
    <m/>
    <n v="4"/>
    <m/>
    <m/>
    <m/>
    <n v="0"/>
    <s v=""/>
    <s v=""/>
    <s v=""/>
    <n v="0.03"/>
    <n v="0"/>
    <n v="20"/>
    <n v="3243"/>
    <n v="175000"/>
    <n v="175000"/>
    <n v="0"/>
    <n v="0"/>
    <n v="0"/>
    <n v="0"/>
    <n v="0"/>
    <n v="0"/>
    <n v="175000"/>
    <n v="0"/>
    <b v="0"/>
    <b v="0"/>
    <n v="0"/>
    <n v="0"/>
    <n v="0"/>
    <n v="73597"/>
    <n v="0"/>
    <n v="0"/>
    <d v="2001-07-13T00:00:00"/>
    <s v="AL"/>
    <n v="0"/>
    <s v=""/>
    <b v="0"/>
    <b v="0"/>
    <b v="0"/>
    <b v="0"/>
    <b v="0"/>
    <n v="0"/>
    <b v="1"/>
    <m/>
    <m/>
    <m/>
    <n v="892"/>
    <n v="205.84615384615384"/>
    <n v="73597"/>
    <n v="6300"/>
    <n v="86353"/>
    <n v="1.1733222821582401"/>
    <n v="0.49344571428571427"/>
    <n v="232.09549071618036"/>
    <n v="10444"/>
    <n v="0"/>
    <n v="6300"/>
    <n v="175000"/>
    <n v="6.4384962406015031E-2"/>
    <n v="5.5939849624060151E-2"/>
    <s v="0000006"/>
    <n v="2.4894676369207201E-2"/>
    <n v="14.196286472148541"/>
    <s v="6 Alyne House"/>
    <s v="Southampton ASTs - Queensway Portfolio"/>
    <b v="0"/>
    <s v="AST"/>
    <s v=""/>
    <b v="0"/>
    <n v="475"/>
    <s v="056003"/>
    <n v="177"/>
    <d v="1998-08-17T00:00:00"/>
    <s v="F006"/>
    <n v="0"/>
    <n v="4.5069472916681959E-2"/>
    <n v="0.12636384635243283"/>
    <n v="166250"/>
    <n v="0.95"/>
    <m/>
    <n v="9300"/>
    <n v="86353"/>
    <s v="AST"/>
  </r>
  <r>
    <m/>
    <s v=""/>
    <n v="2721"/>
    <n v="0"/>
    <b v="0"/>
    <s v=""/>
    <s v="7"/>
    <s v="Alyne House"/>
    <s v="SO15"/>
    <x v="0"/>
    <s v="West"/>
    <s v="3KB F"/>
    <n v="929"/>
    <m/>
    <n v="0"/>
    <n v="0"/>
    <s v="Uncharged"/>
    <m/>
    <d v="2001-06-05T00:00:00"/>
    <d v="2011-05-11T00:00:00"/>
    <m/>
    <d v="2017-04-30T00:00:00"/>
    <s v="16-Jun-2019"/>
    <n v="0"/>
    <n v="10710"/>
    <d v="2011-09-05T00:00:00"/>
    <d v="2011-10-28T00:00:00"/>
    <d v="2017-04-30T00:00:00"/>
    <m/>
    <n v="4"/>
    <m/>
    <m/>
    <m/>
    <n v="0"/>
    <s v="Hamptons"/>
    <s v=""/>
    <s v=""/>
    <n v="0.03"/>
    <n v="0"/>
    <n v="20"/>
    <n v="0"/>
    <n v="175000"/>
    <n v="175000"/>
    <n v="0"/>
    <n v="0"/>
    <n v="0"/>
    <n v="0"/>
    <n v="0"/>
    <n v="0"/>
    <n v="175000"/>
    <n v="0"/>
    <b v="0"/>
    <b v="0"/>
    <n v="0"/>
    <n v="0"/>
    <n v="0"/>
    <n v="96059"/>
    <n v="0"/>
    <n v="0"/>
    <m/>
    <s v="AL"/>
    <n v="0"/>
    <s v="R&amp;N"/>
    <b v="0"/>
    <b v="0"/>
    <b v="0"/>
    <b v="0"/>
    <b v="0"/>
    <n v="0"/>
    <b v="0"/>
    <n v="100"/>
    <n v="7"/>
    <m/>
    <n v="892.5"/>
    <n v="205.96153846153845"/>
    <n v="96059"/>
    <n v="6300"/>
    <n v="63891"/>
    <n v="0.66512247681112646"/>
    <n v="0.36509142857142857"/>
    <n v="0"/>
    <n v="10200"/>
    <n v="0"/>
    <n v="6300"/>
    <n v="175000"/>
    <n v="6.4421052631578948E-2"/>
    <n v="5.8833082706766918E-2"/>
    <s v="0000007"/>
    <n v="0.05"/>
    <n v="0"/>
    <s v="7 Alyne House"/>
    <s v="Southampton ASTs - Queensway Portfolio"/>
    <b v="0"/>
    <s v="AST"/>
    <s v="AST"/>
    <b v="0"/>
    <n v="0"/>
    <s v="056003"/>
    <n v="1430"/>
    <d v="2017-06-17T00:00:00"/>
    <s v="F007"/>
    <n v="0"/>
    <n v="4.509473607414647E-2"/>
    <n v="0.10182283804745"/>
    <n v="166250"/>
    <n v="0.95"/>
    <m/>
    <n v="9781"/>
    <n v="63891"/>
    <s v="AST"/>
  </r>
  <r>
    <d v="2001-10-05T00:00:00"/>
    <s v="15:04:27"/>
    <n v="840"/>
    <n v="32"/>
    <b v="0"/>
    <s v=""/>
    <s v="11"/>
    <s v="Alyne House"/>
    <s v="SO15"/>
    <x v="0"/>
    <s v="Southampton"/>
    <s v="3KB Mod"/>
    <n v="929"/>
    <d v="2003-12-31T00:00:00"/>
    <n v="0"/>
    <n v="754"/>
    <s v="Uncharged"/>
    <d v="2003-11-01T00:00:00"/>
    <d v="2001-06-05T00:00:00"/>
    <m/>
    <m/>
    <d v="2017-07-21T00:00:00"/>
    <s v="27-Jul-2019"/>
    <n v="0"/>
    <n v="10716"/>
    <d v="2017-07-24T00:00:00"/>
    <d v="2017-07-31T00:00:00"/>
    <m/>
    <m/>
    <n v="4"/>
    <m/>
    <m/>
    <m/>
    <n v="0"/>
    <s v="Hamptons"/>
    <s v=""/>
    <s v=""/>
    <n v="0.03"/>
    <n v="0"/>
    <n v="20"/>
    <n v="3243"/>
    <n v="175000"/>
    <n v="175000"/>
    <n v="0"/>
    <n v="0"/>
    <n v="0"/>
    <n v="0"/>
    <n v="0"/>
    <n v="0"/>
    <n v="175000"/>
    <n v="0"/>
    <b v="1"/>
    <b v="0"/>
    <n v="0"/>
    <n v="0"/>
    <n v="0"/>
    <n v="89232"/>
    <n v="0"/>
    <n v="0"/>
    <d v="2001-07-13T00:00:00"/>
    <s v="AL"/>
    <n v="0"/>
    <s v="R&amp;N"/>
    <b v="0"/>
    <b v="0"/>
    <b v="0"/>
    <b v="0"/>
    <b v="0"/>
    <n v="0"/>
    <b v="1"/>
    <m/>
    <n v="1"/>
    <m/>
    <n v="893"/>
    <n v="206.07692307692307"/>
    <n v="89232"/>
    <n v="6300"/>
    <n v="70718"/>
    <n v="0.79251837905684064"/>
    <n v="0.40410285714285715"/>
    <n v="232.09549071618036"/>
    <n v="10200"/>
    <n v="0"/>
    <n v="6300"/>
    <n v="175000"/>
    <n v="6.4457142857142852E-2"/>
    <n v="5.6012030075187971E-2"/>
    <s v="0000011"/>
    <n v="5.0588235294117649E-2"/>
    <n v="14.212201591511937"/>
    <s v="11 Alyne House"/>
    <s v="Southampton ASTs - Queensway Portfolio"/>
    <b v="0"/>
    <s v="AST"/>
    <s v="AST"/>
    <b v="0"/>
    <n v="475"/>
    <s v="056003"/>
    <n v="178"/>
    <d v="2017-07-28T00:00:00"/>
    <s v="F011"/>
    <n v="0"/>
    <n v="4.5119999231610974E-2"/>
    <n v="0.1043571812802582"/>
    <n v="166250"/>
    <n v="0.95"/>
    <m/>
    <n v="9312"/>
    <n v="70718"/>
    <s v="AST"/>
  </r>
  <r>
    <d v="2001-10-05T00:00:00"/>
    <s v="15:05:26"/>
    <n v="844"/>
    <n v="32"/>
    <b v="0"/>
    <s v=""/>
    <s v="17"/>
    <s v="Alyne House"/>
    <s v="SO15"/>
    <x v="0"/>
    <s v="Southampton"/>
    <s v="3KB Mod"/>
    <n v="929"/>
    <d v="2003-12-31T00:00:00"/>
    <n v="0"/>
    <n v="754"/>
    <s v="Uncharged"/>
    <d v="2003-11-01T00:00:00"/>
    <d v="2001-06-05T00:00:00"/>
    <m/>
    <m/>
    <d v="2017-10-31T00:00:00"/>
    <s v="21-Nov-2019"/>
    <n v="0"/>
    <n v="10716"/>
    <d v="2008-08-06T00:00:00"/>
    <d v="2008-10-06T00:00:00"/>
    <m/>
    <m/>
    <n v="4"/>
    <m/>
    <m/>
    <m/>
    <n v="0"/>
    <s v="Hamptons"/>
    <s v=""/>
    <s v=""/>
    <n v="0.03"/>
    <n v="0"/>
    <n v="20"/>
    <n v="3243"/>
    <n v="175000"/>
    <n v="175000"/>
    <n v="0"/>
    <n v="0"/>
    <n v="0"/>
    <n v="0"/>
    <n v="0"/>
    <n v="0"/>
    <n v="175000"/>
    <n v="0"/>
    <b v="1"/>
    <b v="0"/>
    <n v="0"/>
    <n v="0"/>
    <n v="0"/>
    <n v="89232"/>
    <n v="0"/>
    <n v="0"/>
    <d v="2001-07-13T00:00:00"/>
    <s v="AL"/>
    <n v="0"/>
    <s v="R&amp;N"/>
    <b v="0"/>
    <b v="0"/>
    <b v="0"/>
    <b v="0"/>
    <b v="0"/>
    <n v="0"/>
    <b v="1"/>
    <m/>
    <n v="8"/>
    <m/>
    <n v="893"/>
    <n v="206.07692307692307"/>
    <n v="89232"/>
    <n v="6300"/>
    <n v="70718"/>
    <n v="0.79251837905684064"/>
    <n v="0.40410285714285715"/>
    <n v="232.09549071618036"/>
    <n v="10200"/>
    <n v="0"/>
    <n v="6300"/>
    <n v="175000"/>
    <n v="6.4457142857142852E-2"/>
    <n v="5.6012030075187971E-2"/>
    <s v="0000017"/>
    <n v="5.0588235294117649E-2"/>
    <n v="14.212201591511937"/>
    <s v="17 Alyne House"/>
    <s v="Southampton ASTs - Queensway Portfolio"/>
    <b v="0"/>
    <s v="AST"/>
    <s v="AST"/>
    <b v="0"/>
    <n v="475"/>
    <s v="056003"/>
    <n v="182"/>
    <d v="2017-11-22T00:00:00"/>
    <s v="F017"/>
    <n v="0"/>
    <n v="4.5119999231610974E-2"/>
    <n v="0.1043571812802582"/>
    <n v="166250"/>
    <n v="0.95"/>
    <m/>
    <n v="9312"/>
    <n v="70718"/>
    <s v="AST"/>
  </r>
  <r>
    <d v="2001-10-05T00:00:00"/>
    <s v="15:05:54"/>
    <n v="846"/>
    <n v="32"/>
    <b v="0"/>
    <s v=""/>
    <s v="30"/>
    <s v="Alyne House"/>
    <s v="SO15"/>
    <x v="0"/>
    <s v="Southampton"/>
    <s v="3KB Mod"/>
    <n v="929"/>
    <d v="2003-12-31T00:00:00"/>
    <n v="0"/>
    <n v="754"/>
    <s v="Uncharged"/>
    <d v="2003-11-01T00:00:00"/>
    <d v="2001-06-05T00:00:00"/>
    <m/>
    <m/>
    <d v="2017-09-30T00:00:00"/>
    <s v="30-Oct-2019"/>
    <n v="0"/>
    <n v="10716"/>
    <d v="2015-08-24T00:00:00"/>
    <d v="2015-09-04T00:00:00"/>
    <m/>
    <m/>
    <n v="4"/>
    <m/>
    <m/>
    <m/>
    <n v="0"/>
    <s v="Leaders"/>
    <s v=""/>
    <s v=""/>
    <n v="0.03"/>
    <n v="0"/>
    <n v="20"/>
    <n v="3243"/>
    <n v="175000"/>
    <n v="175000"/>
    <n v="0"/>
    <n v="0"/>
    <n v="0"/>
    <n v="0"/>
    <n v="0"/>
    <n v="0"/>
    <n v="175000"/>
    <n v="0"/>
    <b v="1"/>
    <b v="0"/>
    <n v="0"/>
    <n v="0"/>
    <n v="0"/>
    <n v="118423"/>
    <n v="0"/>
    <n v="0"/>
    <d v="2001-07-13T00:00:00"/>
    <s v="AL"/>
    <n v="0"/>
    <s v="R&amp;N"/>
    <b v="0"/>
    <b v="0"/>
    <b v="0"/>
    <b v="0"/>
    <b v="0"/>
    <n v="0"/>
    <b v="1"/>
    <m/>
    <n v="1"/>
    <m/>
    <n v="893"/>
    <n v="206.07692307692307"/>
    <n v="118423"/>
    <n v="6300"/>
    <n v="41527"/>
    <n v="0.3506666779257408"/>
    <n v="0.23729714285714285"/>
    <n v="232.09549071618036"/>
    <n v="10200"/>
    <n v="0"/>
    <n v="6300"/>
    <n v="175000"/>
    <n v="6.4457142857142852E-2"/>
    <n v="5.6012030075187971E-2"/>
    <s v="0000030"/>
    <n v="5.0588235294117649E-2"/>
    <n v="14.212201591511937"/>
    <s v="30 Alyne House"/>
    <s v="Southampton ASTs - Queensway Portfolio"/>
    <b v="0"/>
    <s v="AST"/>
    <s v="AST"/>
    <b v="0"/>
    <n v="475"/>
    <s v="056003"/>
    <n v="184"/>
    <d v="2017-10-31T00:00:00"/>
    <s v="F030"/>
    <n v="0"/>
    <n v="4.5119999231610974E-2"/>
    <n v="7.8633373584523283E-2"/>
    <n v="166250"/>
    <n v="0.95"/>
    <m/>
    <n v="9312"/>
    <n v="41527"/>
    <s v="AST"/>
  </r>
  <r>
    <m/>
    <s v=""/>
    <n v="2102"/>
    <n v="0"/>
    <b v="0"/>
    <s v=""/>
    <s v="11"/>
    <s v="St Peters House"/>
    <s v=""/>
    <x v="6"/>
    <s v="South West"/>
    <s v="3KBlg"/>
    <n v="1874"/>
    <m/>
    <n v="0"/>
    <n v="717"/>
    <s v="Uncharged"/>
    <m/>
    <d v="2007-05-14T00:00:00"/>
    <m/>
    <m/>
    <d v="2017-08-15T00:00:00"/>
    <s v="17-Sep-2019"/>
    <n v="0"/>
    <n v="10716"/>
    <d v="2015-06-22T00:00:00"/>
    <d v="2015-07-03T00:00:00"/>
    <m/>
    <m/>
    <n v="4"/>
    <m/>
    <m/>
    <m/>
    <n v="0"/>
    <s v=""/>
    <s v=""/>
    <s v=""/>
    <n v="0.03"/>
    <n v="0"/>
    <n v="20"/>
    <n v="0"/>
    <n v="185000"/>
    <n v="185000"/>
    <n v="0"/>
    <n v="0"/>
    <n v="0"/>
    <n v="0"/>
    <n v="0"/>
    <n v="0"/>
    <n v="185000"/>
    <n v="0"/>
    <b v="1"/>
    <b v="0"/>
    <n v="0"/>
    <n v="0"/>
    <n v="0"/>
    <n v="150794"/>
    <n v="0"/>
    <n v="0"/>
    <m/>
    <s v="MB"/>
    <n v="0"/>
    <s v="F&amp;F"/>
    <b v="0"/>
    <b v="0"/>
    <b v="0"/>
    <b v="0"/>
    <b v="0"/>
    <n v="0"/>
    <b v="0"/>
    <m/>
    <n v="1"/>
    <m/>
    <n v="893"/>
    <n v="206.07692307692307"/>
    <n v="150794"/>
    <n v="6660"/>
    <n v="18296"/>
    <n v="0.1213310874437975"/>
    <n v="9.8897297297297293E-2"/>
    <n v="258.01952580195257"/>
    <n v="10200"/>
    <n v="0"/>
    <n v="6660"/>
    <n v="185000"/>
    <n v="6.0972972972972973E-2"/>
    <n v="4.7243243243243242E-2"/>
    <s v="0000011"/>
    <n v="5.0588235294117649E-2"/>
    <n v="14.94560669456067"/>
    <s v="11 St Peters House"/>
    <s v="St Peters House ASTs"/>
    <b v="0"/>
    <s v="AST"/>
    <s v="AST"/>
    <b v="0"/>
    <n v="539"/>
    <s v="070023"/>
    <n v="772"/>
    <d v="2017-09-18T00:00:00"/>
    <s v="F011"/>
    <n v="0"/>
    <n v="4.2681080354226603E-2"/>
    <n v="5.5061872488295291E-2"/>
    <n v="175750"/>
    <n v="0.95"/>
    <m/>
    <n v="8303"/>
    <n v="18296"/>
    <s v="AST"/>
  </r>
  <r>
    <d v="2001-10-19T00:00:00"/>
    <s v="10:38:52"/>
    <n v="359"/>
    <n v="27"/>
    <b v="0"/>
    <s v=""/>
    <s v="10"/>
    <s v="Melford Court"/>
    <s v="SM2 5ET"/>
    <x v="1"/>
    <s v="South West London (Outer)"/>
    <s v="2KB"/>
    <n v="1414"/>
    <m/>
    <n v="0"/>
    <n v="454"/>
    <s v="RBS"/>
    <d v="2004-06-01T00:00:00"/>
    <d v="1998-08-25T00:00:00"/>
    <m/>
    <m/>
    <d v="2006-02-28T00:00:00"/>
    <s v="28-Apr-2019"/>
    <n v="0"/>
    <n v="10722"/>
    <d v="2006-03-20T00:00:00"/>
    <d v="2006-04-07T00:00:00"/>
    <m/>
    <m/>
    <n v="4"/>
    <m/>
    <m/>
    <m/>
    <n v="0"/>
    <s v=""/>
    <s v=""/>
    <s v=""/>
    <n v="0.03"/>
    <n v="0"/>
    <n v="20"/>
    <n v="0"/>
    <n v="235000"/>
    <n v="240000"/>
    <n v="0"/>
    <n v="0"/>
    <n v="0"/>
    <n v="0"/>
    <n v="0"/>
    <n v="0"/>
    <n v="240000"/>
    <n v="0"/>
    <b v="1"/>
    <b v="0"/>
    <n v="0"/>
    <n v="0"/>
    <n v="0"/>
    <n v="64384"/>
    <n v="0"/>
    <n v="0"/>
    <d v="1999-07-06T00:00:00"/>
    <s v="AL"/>
    <n v="0"/>
    <s v="Ark"/>
    <b v="0"/>
    <b v="0"/>
    <b v="0"/>
    <b v="0"/>
    <b v="0"/>
    <n v="0"/>
    <b v="1"/>
    <m/>
    <n v="2"/>
    <m/>
    <n v="893.5"/>
    <n v="206.19230769230768"/>
    <n v="64384"/>
    <n v="8640"/>
    <n v="154976"/>
    <n v="2.4070576540755466"/>
    <n v="0.64573333333333338"/>
    <n v="528.63436123348015"/>
    <n v="10512"/>
    <n v="0"/>
    <n v="8640"/>
    <n v="240000"/>
    <n v="4.7026315789473687E-2"/>
    <n v="3.8460526315789473E-2"/>
    <s v="0000010"/>
    <n v="1.9977168949771688E-2"/>
    <n v="23.616740088105725"/>
    <s v="10 Melford Court"/>
    <s v="Melford Court ASTs"/>
    <b v="0"/>
    <s v="AST"/>
    <s v=""/>
    <b v="0"/>
    <n v="539"/>
    <s v="070006"/>
    <n v="41"/>
    <d v="2006-04-29T00:00:00"/>
    <s v="F010"/>
    <n v="0"/>
    <n v="3.2918420492034209E-2"/>
    <n v="0.13619843439363818"/>
    <n v="228000"/>
    <n v="0.92500000000000004"/>
    <m/>
    <n v="8769"/>
    <n v="154976"/>
    <s v="AST"/>
  </r>
  <r>
    <m/>
    <s v=""/>
    <n v="2919"/>
    <n v="0"/>
    <b v="0"/>
    <s v=""/>
    <s v="22"/>
    <s v="Alyne House"/>
    <s v="SO15"/>
    <x v="0"/>
    <s v="West"/>
    <s v="3KB F"/>
    <n v="3661"/>
    <m/>
    <n v="0"/>
    <n v="0"/>
    <s v="Uncharged"/>
    <m/>
    <d v="2001-06-05T00:00:00"/>
    <m/>
    <m/>
    <d v="2018-06-12T00:00:00"/>
    <s v="10-Jul-2019"/>
    <n v="0"/>
    <n v="10740"/>
    <d v="2018-06-04T00:00:00"/>
    <d v="2018-06-12T00:00:00"/>
    <m/>
    <m/>
    <n v="4"/>
    <m/>
    <m/>
    <m/>
    <n v="0"/>
    <s v=""/>
    <s v=""/>
    <s v=""/>
    <n v="0.03"/>
    <n v="0"/>
    <n v="20"/>
    <n v="0"/>
    <n v="175000"/>
    <n v="175000"/>
    <n v="0"/>
    <n v="0"/>
    <n v="0"/>
    <n v="0"/>
    <n v="0"/>
    <n v="0"/>
    <n v="175000"/>
    <n v="0"/>
    <b v="0"/>
    <b v="0"/>
    <n v="0"/>
    <n v="0"/>
    <n v="0"/>
    <n v="98008"/>
    <n v="0"/>
    <n v="0"/>
    <m/>
    <s v="AL"/>
    <n v="0"/>
    <s v="R&amp;N"/>
    <b v="0"/>
    <b v="0"/>
    <b v="0"/>
    <b v="0"/>
    <b v="0"/>
    <n v="0"/>
    <b v="0"/>
    <m/>
    <n v="1"/>
    <m/>
    <n v="895"/>
    <n v="206.53846153846155"/>
    <n v="98008"/>
    <n v="6300"/>
    <n v="61942"/>
    <n v="0.63200963186678638"/>
    <n v="0.35395428571428572"/>
    <n v="0"/>
    <n v="10680"/>
    <n v="0"/>
    <n v="6300"/>
    <n v="175000"/>
    <n v="6.4601503759398493E-2"/>
    <n v="4.2580451127819552E-2"/>
    <s v="0000022"/>
    <n v="5.6179775280898875E-3"/>
    <n v="0"/>
    <s v="22 Alyne House"/>
    <s v="Southampton ASTs - Queensway Portfolio"/>
    <b v="0"/>
    <s v="AST"/>
    <s v="AST"/>
    <b v="0"/>
    <n v="0"/>
    <s v="056003"/>
    <n v="1633"/>
    <d v="2018-07-11T00:00:00"/>
    <s v="F022"/>
    <n v="0"/>
    <n v="4.5221051861469005E-2"/>
    <n v="7.2228797649171492E-2"/>
    <n v="166250"/>
    <n v="0.95"/>
    <m/>
    <n v="7079"/>
    <n v="61942"/>
    <s v="AST"/>
  </r>
  <r>
    <m/>
    <s v=""/>
    <n v="1593"/>
    <n v="0"/>
    <b v="0"/>
    <s v=""/>
    <s v="19"/>
    <s v="Bonchurch Road"/>
    <s v="BN2 3PJ"/>
    <x v="3"/>
    <s v="South Coast"/>
    <s v="2KB balc"/>
    <n v="644"/>
    <m/>
    <n v="0"/>
    <n v="472"/>
    <s v="RBS"/>
    <m/>
    <d v="2005-03-22T00:00:00"/>
    <m/>
    <m/>
    <d v="2018-06-01T00:00:00"/>
    <s v="21-Jun-2019"/>
    <n v="0"/>
    <n v="10740"/>
    <d v="2016-10-10T00:00:00"/>
    <d v="2016-12-02T00:00:00"/>
    <m/>
    <m/>
    <n v="4"/>
    <m/>
    <m/>
    <m/>
    <n v="0"/>
    <s v=""/>
    <s v=""/>
    <s v=""/>
    <n v="0"/>
    <n v="0"/>
    <n v="20"/>
    <n v="0"/>
    <n v="185000"/>
    <n v="125000"/>
    <n v="0"/>
    <n v="0"/>
    <n v="0"/>
    <n v="0"/>
    <n v="0"/>
    <n v="0"/>
    <n v="215000"/>
    <n v="0"/>
    <b v="0"/>
    <b v="0"/>
    <n v="0"/>
    <n v="0"/>
    <n v="0"/>
    <n v="123836"/>
    <n v="0"/>
    <n v="0"/>
    <m/>
    <s v="AL"/>
    <n v="0"/>
    <s v="Maguire"/>
    <b v="0"/>
    <b v="0"/>
    <b v="0"/>
    <b v="0"/>
    <b v="0"/>
    <n v="0"/>
    <b v="0"/>
    <m/>
    <n v="7"/>
    <m/>
    <n v="895"/>
    <n v="206.53846153846155"/>
    <n v="123836"/>
    <n v="0"/>
    <n v="80414"/>
    <n v="0.64935882941955492"/>
    <n v="0.37401860465116277"/>
    <n v="455.50847457627117"/>
    <n v="10740"/>
    <n v="0"/>
    <n v="0"/>
    <n v="215000"/>
    <n v="5.2582619339045289E-2"/>
    <n v="4.6790697674418603E-2"/>
    <s v="0000019"/>
    <n v="0"/>
    <n v="22.754237288135592"/>
    <s v="19 Bonchurch Road"/>
    <s v="Bonchurch Road ASTs"/>
    <b v="0"/>
    <s v="AST"/>
    <s v="AST"/>
    <b v="0"/>
    <n v="539"/>
    <s v="046014"/>
    <n v="439"/>
    <d v="2018-06-22T00:00:00"/>
    <s v="F019"/>
    <n v="0"/>
    <n v="3.680783291049803E-2"/>
    <n v="7.7174650344003365E-2"/>
    <n v="204250"/>
    <n v="0.875"/>
    <m/>
    <n v="9557"/>
    <n v="80414"/>
    <s v="AST"/>
  </r>
  <r>
    <m/>
    <s v=""/>
    <n v="966"/>
    <n v="0"/>
    <b v="0"/>
    <s v=""/>
    <s v="34"/>
    <s v="Eaton Manor"/>
    <s v="BN3 3PT"/>
    <x v="4"/>
    <s v="South Coast"/>
    <s v="2KB"/>
    <n v="1616"/>
    <m/>
    <n v="0"/>
    <n v="530"/>
    <s v="AVIVA"/>
    <d v="2005-06-01T00:00:00"/>
    <d v="1999-02-16T00:00:00"/>
    <m/>
    <m/>
    <d v="2017-04-30T00:00:00"/>
    <s v="31-Jul-2019"/>
    <n v="0"/>
    <n v="10740"/>
    <d v="2017-05-22T00:00:00"/>
    <d v="2017-06-09T00:00:00"/>
    <m/>
    <m/>
    <n v="4"/>
    <m/>
    <m/>
    <m/>
    <n v="0"/>
    <s v="Priors/Y.Lee"/>
    <s v=""/>
    <s v=""/>
    <n v="0.03"/>
    <n v="0"/>
    <n v="20"/>
    <n v="0"/>
    <n v="227000"/>
    <n v="237500"/>
    <n v="0"/>
    <n v="0"/>
    <n v="0"/>
    <n v="0"/>
    <n v="0"/>
    <n v="0"/>
    <n v="237500"/>
    <n v="0"/>
    <b v="1"/>
    <b v="0"/>
    <n v="0"/>
    <n v="0"/>
    <n v="0"/>
    <n v="85263"/>
    <n v="0"/>
    <n v="0"/>
    <m/>
    <s v="PY"/>
    <n v="0"/>
    <s v="Maguire"/>
    <b v="0"/>
    <b v="0"/>
    <b v="0"/>
    <b v="0"/>
    <b v="0"/>
    <n v="0"/>
    <b v="1"/>
    <m/>
    <n v="2"/>
    <m/>
    <n v="895"/>
    <n v="206.53846153846155"/>
    <n v="85263"/>
    <n v="8550"/>
    <n v="131812"/>
    <n v="1.5459460727396408"/>
    <n v="0.55499789473684213"/>
    <n v="448.11320754716979"/>
    <n v="10740"/>
    <n v="0"/>
    <n v="8550"/>
    <n v="237500"/>
    <n v="4.7601108033240996E-2"/>
    <n v="3.8049861495844876E-2"/>
    <s v="0000034"/>
    <n v="0"/>
    <n v="20.264150943396228"/>
    <s v="34 Eaton Manor"/>
    <s v="Eaton Manor ASTs"/>
    <b v="0"/>
    <s v="AST"/>
    <s v="AST"/>
    <b v="0"/>
    <n v="539"/>
    <s v="043001"/>
    <n v="216"/>
    <d v="2018-08-01T00:00:00"/>
    <s v="F034"/>
    <n v="0"/>
    <n v="3.332077505581927E-2"/>
    <n v="0.1006884580650458"/>
    <n v="225625"/>
    <n v="0.875"/>
    <m/>
    <n v="8585"/>
    <n v="131812"/>
    <s v="AST"/>
  </r>
  <r>
    <d v="2001-10-05T00:00:00"/>
    <s v="15:12:19"/>
    <n v="766"/>
    <n v="32"/>
    <b v="0"/>
    <s v=""/>
    <s v="22"/>
    <s v="Fairland House (ast)"/>
    <s v="BR2 9JJ"/>
    <x v="2"/>
    <s v="Bromley"/>
    <s v="3KB F"/>
    <n v="1358"/>
    <m/>
    <n v="0"/>
    <n v="657"/>
    <s v="Nationwide"/>
    <d v="2003-11-01T00:00:00"/>
    <d v="2001-06-05T00:00:00"/>
    <m/>
    <m/>
    <d v="2019-01-31T00:00:00"/>
    <s v="vacant"/>
    <n v="8"/>
    <n v="10740"/>
    <d v="2019-02-22T00:00:00"/>
    <d v="2019-04-19T00:00:00"/>
    <d v="2019-02-19T00:00:00"/>
    <m/>
    <n v="4"/>
    <m/>
    <m/>
    <m/>
    <n v="0"/>
    <s v="KFH"/>
    <s v=""/>
    <s v=""/>
    <n v="0.03"/>
    <n v="0"/>
    <n v="20"/>
    <n v="3067"/>
    <n v="325000"/>
    <n v="300000"/>
    <n v="0"/>
    <n v="0"/>
    <n v="0"/>
    <n v="0"/>
    <n v="0"/>
    <n v="0"/>
    <n v="300000"/>
    <n v="0"/>
    <b v="1"/>
    <b v="0"/>
    <n v="0"/>
    <n v="0"/>
    <n v="58000"/>
    <n v="82313"/>
    <n v="0"/>
    <n v="0"/>
    <d v="2001-07-13T00:00:00"/>
    <s v="JW"/>
    <n v="0"/>
    <s v="N.Fleet"/>
    <b v="0"/>
    <b v="0"/>
    <b v="0"/>
    <b v="0"/>
    <b v="0"/>
    <n v="0"/>
    <b v="1"/>
    <n v="6"/>
    <n v="8"/>
    <m/>
    <n v="895"/>
    <n v="206.53846153846155"/>
    <n v="140313"/>
    <n v="10800"/>
    <n v="133887"/>
    <n v="0.95420239037010113"/>
    <n v="0.44629000000000002"/>
    <n v="456.62100456621005"/>
    <n v="12600"/>
    <n v="0"/>
    <n v="10800"/>
    <n v="300000"/>
    <n v="3.7684210526315792E-2"/>
    <n v="3.1252631578947365E-2"/>
    <s v="0000022"/>
    <n v="-0.14761904761904762"/>
    <n v="16.347031963470318"/>
    <s v="22 Fairland House (ast)"/>
    <s v="Under Modernisation for Let - for current ASTs"/>
    <b v="0"/>
    <s v="AST"/>
    <s v="AST"/>
    <b v="0"/>
    <n v="475"/>
    <s v="056004"/>
    <n v="116"/>
    <m/>
    <s v="F022"/>
    <n v="88.280060882800612"/>
    <n v="2.6378946919190259E-2"/>
    <n v="0.10820890989272654"/>
    <n v="285000"/>
    <n v="0.92500000000000004"/>
    <m/>
    <n v="8907"/>
    <n v="133887"/>
    <s v="AST"/>
  </r>
  <r>
    <m/>
    <s v=""/>
    <n v="4000"/>
    <n v="0"/>
    <b v="0"/>
    <s v=""/>
    <s v="4"/>
    <s v="Monterey Gardens"/>
    <s v="EX4"/>
    <x v="5"/>
    <s v="Exeter"/>
    <s v="3KB H"/>
    <n v="0"/>
    <m/>
    <n v="0"/>
    <n v="861"/>
    <s v="Nationwide"/>
    <m/>
    <d v="2001-06-05T00:00:00"/>
    <m/>
    <d v="2016-06-11T00:00:00"/>
    <d v="2016-07-22T00:00:00"/>
    <s v="31-Jan-2020"/>
    <n v="0"/>
    <n v="10740"/>
    <d v="2016-08-01T00:00:00"/>
    <d v="2016-10-07T00:00:00"/>
    <d v="2016-11-03T00:00:00"/>
    <m/>
    <n v="4"/>
    <m/>
    <m/>
    <m/>
    <n v="0"/>
    <s v="W.Grant"/>
    <s v=""/>
    <s v=""/>
    <n v="0.03"/>
    <n v="0"/>
    <n v="20"/>
    <n v="0"/>
    <n v="200000"/>
    <n v="210000"/>
    <n v="0"/>
    <n v="0"/>
    <n v="0"/>
    <n v="0"/>
    <n v="0"/>
    <n v="0"/>
    <n v="210000"/>
    <n v="0"/>
    <b v="0"/>
    <b v="0"/>
    <n v="0"/>
    <n v="0"/>
    <n v="0"/>
    <n v="120957"/>
    <n v="0"/>
    <n v="0"/>
    <m/>
    <s v="MB"/>
    <n v="0"/>
    <s v="F&amp;F"/>
    <b v="0"/>
    <b v="0"/>
    <b v="0"/>
    <b v="0"/>
    <b v="0"/>
    <n v="0"/>
    <b v="0"/>
    <n v="125"/>
    <n v="9"/>
    <m/>
    <n v="895"/>
    <n v="206.53846153846155"/>
    <n v="120957"/>
    <n v="7560"/>
    <n v="70983"/>
    <n v="0.58684491182817033"/>
    <n v="0.33801428571428571"/>
    <n v="243.90243902439025"/>
    <n v="10500"/>
    <n v="0"/>
    <n v="7560"/>
    <n v="210000"/>
    <n v="5.3834586466165416E-2"/>
    <n v="5.3834586466165416E-2"/>
    <s v="0000004"/>
    <n v="2.2857142857142857E-2"/>
    <n v="12.473867595818815"/>
    <s v="4 Monterey Gardens"/>
    <s v="Exeter ASTs - Queensway Portfolio"/>
    <b v="0"/>
    <s v="AST"/>
    <s v="assured"/>
    <b v="0"/>
    <n v="0"/>
    <s v="056002"/>
    <n v="2736"/>
    <d v="2017-02-01T00:00:00"/>
    <s v="HMG04"/>
    <n v="0"/>
    <n v="3.7684209884557507E-2"/>
    <n v="8.8791884719363084E-2"/>
    <n v="199500"/>
    <n v="0.95"/>
    <m/>
    <n v="10740"/>
    <n v="70983"/>
    <s v="AST"/>
  </r>
  <r>
    <m/>
    <s v=""/>
    <n v="1158"/>
    <n v="0"/>
    <b v="0"/>
    <s v=""/>
    <s v="43"/>
    <s v="Monterey Gardens"/>
    <s v="EX4"/>
    <x v="5"/>
    <s v="South"/>
    <s v="4KB F"/>
    <n v="3777"/>
    <m/>
    <n v="0"/>
    <n v="861"/>
    <s v="Nationwide"/>
    <d v="2001-03-23T00:00:00"/>
    <d v="2001-06-05T00:00:00"/>
    <m/>
    <m/>
    <d v="2017-10-26T00:00:00"/>
    <s v="14-Jan-2019"/>
    <n v="0"/>
    <n v="10740"/>
    <d v="2017-11-06T00:00:00"/>
    <d v="2017-12-07T00:00:00"/>
    <m/>
    <m/>
    <n v="4"/>
    <m/>
    <m/>
    <m/>
    <n v="0"/>
    <s v="W.Grant"/>
    <s v=""/>
    <s v=""/>
    <n v="0.03"/>
    <n v="0"/>
    <n v="20"/>
    <n v="0"/>
    <n v="160000"/>
    <n v="185000"/>
    <n v="0"/>
    <n v="0"/>
    <n v="0"/>
    <n v="0"/>
    <n v="0"/>
    <n v="0"/>
    <n v="185000"/>
    <n v="0"/>
    <b v="1"/>
    <b v="0"/>
    <n v="0"/>
    <n v="0"/>
    <n v="0"/>
    <n v="112752"/>
    <n v="0"/>
    <n v="0"/>
    <m/>
    <s v="MB"/>
    <n v="0"/>
    <s v="F&amp;F"/>
    <b v="0"/>
    <b v="0"/>
    <b v="0"/>
    <b v="0"/>
    <b v="0"/>
    <n v="0"/>
    <b v="0"/>
    <m/>
    <n v="4"/>
    <m/>
    <n v="895"/>
    <n v="206.53846153846155"/>
    <n v="112752"/>
    <n v="6660"/>
    <n v="56338"/>
    <n v="0.49966297715339864"/>
    <n v="0.30452972972972975"/>
    <n v="214.86643437862949"/>
    <n v="10800"/>
    <n v="0"/>
    <n v="6660"/>
    <n v="185000"/>
    <n v="6.1109530583214791E-2"/>
    <n v="3.6916073968705547E-2"/>
    <s v="0000043"/>
    <n v="-5.5555555555555558E-3"/>
    <n v="12.473867595818815"/>
    <s v="43 Monterey Gardens"/>
    <s v="Exeter ASTs - Queensway Portfolio"/>
    <b v="0"/>
    <s v="AST"/>
    <s v="AST"/>
    <b v="0"/>
    <n v="475"/>
    <s v="056002"/>
    <n v="336"/>
    <d v="2018-01-15T00:00:00"/>
    <s v="FMG43"/>
    <n v="0"/>
    <n v="4.2776670679767981E-2"/>
    <n v="5.7542216546047964E-2"/>
    <n v="175750"/>
    <n v="0.95"/>
    <m/>
    <n v="6488"/>
    <n v="56338"/>
    <s v="AST"/>
  </r>
  <r>
    <m/>
    <s v=""/>
    <n v="1189"/>
    <n v="0"/>
    <b v="0"/>
    <s v=""/>
    <s v="24"/>
    <s v="Monterey Gardens (ast)"/>
    <s v="EX4"/>
    <x v="5"/>
    <s v="South"/>
    <s v="4KB F"/>
    <n v="3777"/>
    <m/>
    <n v="0"/>
    <n v="861"/>
    <s v="Nationwide"/>
    <d v="2001-03-23T00:00:00"/>
    <d v="2001-06-05T00:00:00"/>
    <m/>
    <m/>
    <d v="2019-01-31T00:00:00"/>
    <s v="vacant"/>
    <n v="8"/>
    <n v="10740"/>
    <d v="2019-02-11T00:00:00"/>
    <d v="2019-02-28T00:00:00"/>
    <d v="2019-03-08T00:00:00"/>
    <m/>
    <n v="4"/>
    <m/>
    <m/>
    <m/>
    <n v="0"/>
    <s v="Wilkinson Grant"/>
    <s v=""/>
    <s v=""/>
    <n v="0.03"/>
    <n v="0"/>
    <n v="20"/>
    <n v="0"/>
    <n v="200000"/>
    <n v="185000"/>
    <n v="0"/>
    <n v="0"/>
    <n v="0"/>
    <n v="0"/>
    <n v="0"/>
    <n v="0"/>
    <n v="185000"/>
    <n v="0"/>
    <b v="1"/>
    <b v="0"/>
    <n v="0"/>
    <n v="0"/>
    <n v="1000"/>
    <n v="85817"/>
    <n v="0"/>
    <n v="0"/>
    <m/>
    <s v="MB"/>
    <n v="0"/>
    <s v="F&amp;F"/>
    <b v="0"/>
    <b v="0"/>
    <b v="0"/>
    <b v="0"/>
    <b v="0"/>
    <n v="0"/>
    <b v="0"/>
    <n v="3"/>
    <n v="2"/>
    <m/>
    <n v="895"/>
    <n v="206.53846153846155"/>
    <n v="86817"/>
    <n v="6660"/>
    <n v="82273"/>
    <n v="0.94766002050289688"/>
    <n v="0.4447189189189189"/>
    <n v="214.86643437862949"/>
    <n v="10740"/>
    <n v="0"/>
    <n v="6660"/>
    <n v="185000"/>
    <n v="6.1109530583214791E-2"/>
    <n v="3.6916073968705547E-2"/>
    <s v="0000024"/>
    <n v="0"/>
    <n v="12.473867595818815"/>
    <s v="24 Monterey Gardens (ast)"/>
    <s v="ASTs On Market For Let"/>
    <b v="0"/>
    <s v="AST"/>
    <s v="AST"/>
    <b v="0"/>
    <n v="475"/>
    <s v="056002"/>
    <n v="347"/>
    <m/>
    <s v="FMG24"/>
    <n v="1.1614401858304297"/>
    <n v="4.2776670679767981E-2"/>
    <n v="7.5602736054627875E-2"/>
    <n v="175750"/>
    <n v="0.95"/>
    <m/>
    <n v="6488"/>
    <n v="82273"/>
    <s v="AST"/>
  </r>
  <r>
    <m/>
    <s v=""/>
    <n v="1809"/>
    <n v="0"/>
    <b v="0"/>
    <s v=""/>
    <s v="19"/>
    <s v="Alyne House"/>
    <s v="SO15"/>
    <x v="0"/>
    <s v="Southampton"/>
    <s v="3KB Mod"/>
    <n v="929"/>
    <m/>
    <n v="0"/>
    <n v="754"/>
    <s v="Uncharged"/>
    <d v="2003-11-01T00:00:00"/>
    <d v="2001-06-05T00:00:00"/>
    <m/>
    <m/>
    <d v="2017-10-31T00:00:00"/>
    <s v="16-Nov-2019"/>
    <n v="0"/>
    <n v="10746"/>
    <d v="2006-08-01T00:00:00"/>
    <d v="2006-10-02T00:00:00"/>
    <m/>
    <m/>
    <n v="4"/>
    <m/>
    <m/>
    <m/>
    <n v="0"/>
    <s v="Hamptons"/>
    <s v=""/>
    <s v=""/>
    <n v="0.03"/>
    <n v="0"/>
    <n v="20"/>
    <n v="0"/>
    <n v="175000"/>
    <n v="175000"/>
    <n v="0"/>
    <n v="0"/>
    <n v="0"/>
    <n v="0"/>
    <n v="0"/>
    <n v="0"/>
    <n v="175000"/>
    <n v="0"/>
    <b v="1"/>
    <b v="0"/>
    <n v="0"/>
    <n v="0"/>
    <n v="0"/>
    <n v="117068"/>
    <n v="0"/>
    <n v="0"/>
    <m/>
    <s v="AL"/>
    <n v="0"/>
    <s v="R&amp;N"/>
    <b v="0"/>
    <b v="0"/>
    <b v="0"/>
    <b v="0"/>
    <b v="0"/>
    <n v="0"/>
    <b v="1"/>
    <m/>
    <n v="8"/>
    <m/>
    <n v="895.5"/>
    <n v="206.65384615384616"/>
    <n v="117068"/>
    <n v="6300"/>
    <n v="42882"/>
    <n v="0.36629992824683089"/>
    <n v="0.24504000000000001"/>
    <n v="232.09549071618036"/>
    <n v="10200"/>
    <n v="0"/>
    <n v="6300"/>
    <n v="175000"/>
    <n v="6.463759398496241E-2"/>
    <n v="5.6192481203007516E-2"/>
    <s v="0000019"/>
    <n v="5.3529411764705881E-2"/>
    <n v="14.251989389920425"/>
    <s v="19 Alyne House"/>
    <s v="Southampton ASTs - Queensway Portfolio"/>
    <b v="0"/>
    <s v="AST"/>
    <s v="AST"/>
    <b v="0"/>
    <n v="475"/>
    <s v="056003"/>
    <n v="504"/>
    <d v="2017-11-17T00:00:00"/>
    <s v="F019"/>
    <n v="0"/>
    <n v="4.5246315018933524E-2"/>
    <n v="7.9799774490039971E-2"/>
    <n v="166250"/>
    <n v="0.95"/>
    <m/>
    <n v="9342"/>
    <n v="42882"/>
    <s v="AST"/>
  </r>
  <r>
    <d v="2001-10-19T00:00:00"/>
    <s v="10:39:29"/>
    <n v="362"/>
    <n v="27"/>
    <b v="0"/>
    <s v=""/>
    <s v="22"/>
    <s v="Melford Court"/>
    <s v="SM2 5ET"/>
    <x v="1"/>
    <s v="South West London (Outer)"/>
    <s v="2KB"/>
    <n v="1414"/>
    <m/>
    <n v="0"/>
    <n v="457"/>
    <s v="RBS"/>
    <d v="2004-06-01T00:00:00"/>
    <d v="1998-08-25T00:00:00"/>
    <m/>
    <m/>
    <d v="2009-06-30T00:00:00"/>
    <s v="12-Oct-20189"/>
    <n v="0"/>
    <n v="10766"/>
    <m/>
    <m/>
    <d v="2008-09-04T00:00:00"/>
    <m/>
    <n v="4"/>
    <m/>
    <m/>
    <m/>
    <n v="0"/>
    <s v="TBA"/>
    <s v=""/>
    <s v=""/>
    <n v="0.03"/>
    <n v="0"/>
    <n v="20"/>
    <n v="0"/>
    <n v="235000"/>
    <n v="240000"/>
    <n v="0"/>
    <n v="0"/>
    <n v="0"/>
    <n v="0"/>
    <n v="0"/>
    <n v="0"/>
    <n v="240000"/>
    <n v="0"/>
    <b v="0"/>
    <b v="0"/>
    <n v="0"/>
    <n v="0"/>
    <n v="0"/>
    <n v="64384"/>
    <n v="0"/>
    <n v="0"/>
    <d v="1999-07-06T00:00:00"/>
    <s v="AL"/>
    <n v="0"/>
    <s v=""/>
    <b v="0"/>
    <b v="0"/>
    <b v="0"/>
    <b v="0"/>
    <b v="0"/>
    <n v="0"/>
    <b v="1"/>
    <n v="551"/>
    <m/>
    <m/>
    <n v="897.16666666666663"/>
    <n v="207.03846153846155"/>
    <n v="64384"/>
    <n v="8640"/>
    <n v="154976"/>
    <n v="2.4070576540755466"/>
    <n v="0.64573333333333338"/>
    <n v="525.16411378555802"/>
    <n v="10464"/>
    <n v="0"/>
    <n v="8640"/>
    <n v="240000"/>
    <n v="4.7219298245614036E-2"/>
    <n v="3.8653508771929822E-2"/>
    <s v="0000022"/>
    <n v="2.8860856269113149E-2"/>
    <n v="23.557986870897157"/>
    <s v="22 Melford Court"/>
    <s v="Melford Court ASTs"/>
    <b v="0"/>
    <s v="AST"/>
    <s v=""/>
    <b v="0"/>
    <n v="539"/>
    <s v="070006"/>
    <n v="44"/>
    <d v="2010-10-11T00:00:00"/>
    <s v="F022"/>
    <n v="0"/>
    <n v="3.3053508209031926E-2"/>
    <n v="0.13688183399602386"/>
    <n v="228000"/>
    <n v="0.92500000000000004"/>
    <m/>
    <n v="8813"/>
    <n v="154976"/>
    <s v="AST"/>
  </r>
  <r>
    <m/>
    <s v=""/>
    <n v="907"/>
    <n v="0"/>
    <b v="0"/>
    <s v=""/>
    <s v="35"/>
    <s v="Alyne House"/>
    <s v="SO15"/>
    <x v="0"/>
    <s v="Southampton"/>
    <s v="3KB Mod"/>
    <n v="929"/>
    <d v="2003-12-31T00:00:00"/>
    <n v="0"/>
    <n v="754"/>
    <s v="Uncharged"/>
    <d v="2003-11-01T00:00:00"/>
    <d v="2001-06-05T00:00:00"/>
    <m/>
    <m/>
    <d v="2011-06-19T00:00:00"/>
    <s v="08-Apr-2019"/>
    <n v="0"/>
    <n v="10795"/>
    <d v="2015-03-05T00:00:00"/>
    <d v="2015-03-20T00:00:00"/>
    <m/>
    <m/>
    <n v="4"/>
    <m/>
    <m/>
    <m/>
    <n v="0"/>
    <s v=""/>
    <s v=""/>
    <s v=""/>
    <n v="0.03"/>
    <n v="0"/>
    <n v="20"/>
    <n v="0"/>
    <n v="175000"/>
    <n v="175000"/>
    <n v="0"/>
    <n v="0"/>
    <n v="0"/>
    <n v="0"/>
    <n v="0"/>
    <n v="0"/>
    <n v="175000"/>
    <n v="0"/>
    <b v="1"/>
    <b v="0"/>
    <n v="0"/>
    <n v="0"/>
    <n v="0"/>
    <n v="81497"/>
    <n v="0"/>
    <n v="0"/>
    <m/>
    <s v="AL"/>
    <n v="0"/>
    <s v="R&amp;N"/>
    <b v="0"/>
    <b v="0"/>
    <b v="0"/>
    <b v="0"/>
    <b v="0"/>
    <n v="0"/>
    <b v="1"/>
    <m/>
    <n v="2"/>
    <m/>
    <n v="899.58333333333337"/>
    <n v="207.59615384615384"/>
    <n v="81497"/>
    <n v="6300"/>
    <n v="78453"/>
    <n v="0.96264893186252254"/>
    <n v="0.44830285714285717"/>
    <n v="232.09549071618036"/>
    <n v="10080"/>
    <n v="0"/>
    <n v="6300"/>
    <n v="175000"/>
    <n v="6.4932330827067675E-2"/>
    <n v="5.648721804511278E-2"/>
    <s v="0000035"/>
    <n v="7.093253968253968E-2"/>
    <n v="14.316976127320954"/>
    <s v="35 Alyne House"/>
    <s v="Southampton ASTs - Queensway Portfolio"/>
    <b v="0"/>
    <s v="AST"/>
    <s v=""/>
    <b v="0"/>
    <n v="475"/>
    <s v="056003"/>
    <n v="196"/>
    <d v="2015-04-09T00:00:00"/>
    <s v="F035"/>
    <n v="0"/>
    <n v="4.5452630804893666E-2"/>
    <n v="0.11523123550560144"/>
    <n v="166250"/>
    <n v="0.95"/>
    <m/>
    <n v="9391"/>
    <n v="78453"/>
    <s v="AST"/>
  </r>
  <r>
    <m/>
    <s v=""/>
    <n v="2859"/>
    <n v="0"/>
    <b v="0"/>
    <s v=""/>
    <s v="20"/>
    <s v="Alyne House"/>
    <s v="SO15"/>
    <x v="0"/>
    <s v="South West"/>
    <s v="3KB F"/>
    <n v="929"/>
    <m/>
    <n v="0"/>
    <n v="0"/>
    <s v="Uncharged"/>
    <m/>
    <d v="2001-06-05T00:00:00"/>
    <d v="2012-02-23T00:00:00"/>
    <d v="2012-03-31T00:00:00"/>
    <d v="2012-04-02T00:00:00"/>
    <s v="07-Aug-2019"/>
    <n v="0"/>
    <n v="10800"/>
    <d v="2012-04-02T00:00:00"/>
    <d v="2012-05-25T00:00:00"/>
    <m/>
    <m/>
    <n v="4"/>
    <m/>
    <m/>
    <m/>
    <n v="0"/>
    <s v="chesterton"/>
    <s v=""/>
    <s v=""/>
    <n v="0.03"/>
    <n v="0"/>
    <n v="20"/>
    <n v="0"/>
    <n v="175000"/>
    <n v="175000"/>
    <n v="0"/>
    <n v="0"/>
    <n v="0"/>
    <n v="0"/>
    <n v="0"/>
    <n v="0"/>
    <n v="175000"/>
    <n v="0"/>
    <b v="0"/>
    <b v="0"/>
    <n v="0"/>
    <n v="0"/>
    <n v="0"/>
    <n v="108816"/>
    <n v="0"/>
    <n v="0"/>
    <m/>
    <s v="AL"/>
    <n v="0"/>
    <s v="R&amp;N"/>
    <b v="0"/>
    <b v="0"/>
    <b v="0"/>
    <b v="0"/>
    <b v="0"/>
    <n v="0"/>
    <b v="0"/>
    <m/>
    <n v="7"/>
    <m/>
    <n v="900"/>
    <n v="207.69230769230768"/>
    <n v="108816"/>
    <n v="6300"/>
    <n v="51134"/>
    <n v="0.46991251286575503"/>
    <n v="0.29219428571428574"/>
    <n v="0"/>
    <n v="10800"/>
    <n v="0"/>
    <n v="6300"/>
    <n v="175000"/>
    <n v="6.4962406015037596E-2"/>
    <n v="5.9374436090225566E-2"/>
    <s v="0000020"/>
    <n v="0"/>
    <n v="0"/>
    <s v="20 Alyne House"/>
    <s v="Southampton ASTs - Queensway Portfolio"/>
    <b v="0"/>
    <s v="AST"/>
    <s v=""/>
    <b v="0"/>
    <n v="0"/>
    <s v="056003"/>
    <n v="1573"/>
    <d v="2013-08-08T00:00:00"/>
    <s v="F020"/>
    <n v="0"/>
    <n v="4.547368343611409E-2"/>
    <n v="9.0712762828995736E-2"/>
    <n v="166250"/>
    <n v="0.95"/>
    <m/>
    <n v="9871"/>
    <n v="51134"/>
    <s v="AST"/>
  </r>
  <r>
    <d v="2001-10-19T00:00:00"/>
    <s v="10:35:40"/>
    <n v="328"/>
    <n v="27"/>
    <b v="0"/>
    <s v=""/>
    <s v="8"/>
    <s v="Amber Court"/>
    <s v="CR4"/>
    <x v="1"/>
    <s v="South West London (Outer)"/>
    <s v="2KB Mod"/>
    <n v="1200"/>
    <d v="2017-12-31T00:00:00"/>
    <n v="0"/>
    <n v="408"/>
    <s v="RBS"/>
    <d v="2004-06-01T00:00:00"/>
    <d v="1998-08-25T00:00:00"/>
    <m/>
    <m/>
    <d v="2011-11-08T00:00:00"/>
    <s v="30-Jan-2020"/>
    <n v="0"/>
    <n v="10800"/>
    <d v="2011-11-08T00:00:00"/>
    <d v="2011-12-14T00:00:00"/>
    <m/>
    <m/>
    <n v="4"/>
    <m/>
    <m/>
    <m/>
    <n v="0"/>
    <s v=""/>
    <s v=""/>
    <s v=""/>
    <n v="0.03"/>
    <n v="0"/>
    <n v="20"/>
    <n v="0"/>
    <n v="190000"/>
    <n v="190000"/>
    <n v="0"/>
    <n v="0"/>
    <n v="0"/>
    <n v="0"/>
    <n v="0"/>
    <n v="0"/>
    <n v="190000"/>
    <n v="0"/>
    <b v="1"/>
    <b v="0"/>
    <n v="0"/>
    <n v="0"/>
    <n v="0"/>
    <n v="49338"/>
    <n v="0"/>
    <n v="0"/>
    <d v="1999-07-06T00:00:00"/>
    <s v="AL"/>
    <n v="0"/>
    <s v="blackwood"/>
    <b v="0"/>
    <b v="0"/>
    <b v="0"/>
    <b v="0"/>
    <b v="0"/>
    <n v="0"/>
    <b v="1"/>
    <m/>
    <n v="5"/>
    <m/>
    <n v="900"/>
    <n v="207.69230769230768"/>
    <n v="49338"/>
    <n v="6840"/>
    <n v="124322"/>
    <n v="2.5198021808747821"/>
    <n v="0.65432631578947364"/>
    <n v="465.68627450980392"/>
    <n v="10600"/>
    <n v="0"/>
    <n v="6840"/>
    <n v="190000"/>
    <n v="5.9833795013850416E-2"/>
    <n v="5.0199445983379498E-2"/>
    <s v="0000008"/>
    <n v="1.8867924528301886E-2"/>
    <n v="26.470588235294116"/>
    <s v="8 Amber Court"/>
    <s v="Amber Court ASTs"/>
    <b v="0"/>
    <s v="AST"/>
    <s v=""/>
    <b v="0"/>
    <n v="539"/>
    <s v="070001"/>
    <n v="26"/>
    <d v="2012-01-31T00:00:00"/>
    <s v="F008"/>
    <n v="0"/>
    <n v="4.1883655796420872E-2"/>
    <n v="0.18365154647533341"/>
    <n v="180500"/>
    <n v="0.95"/>
    <m/>
    <n v="9061"/>
    <n v="124322"/>
    <s v="AST"/>
  </r>
  <r>
    <m/>
    <s v=""/>
    <n v="1169"/>
    <n v="0"/>
    <b v="0"/>
    <s v=""/>
    <s v="F22B"/>
    <s v="Du Cane Court"/>
    <s v="SW17"/>
    <x v="2"/>
    <s v="South West London (Outer)"/>
    <s v="1KB"/>
    <n v="1636"/>
    <m/>
    <n v="0"/>
    <n v="250"/>
    <s v="RBS"/>
    <d v="2004-06-01T00:00:00"/>
    <d v="2000-05-17T00:00:00"/>
    <m/>
    <m/>
    <d v="2019-01-01T00:00:00"/>
    <s v="17-Jan-2020"/>
    <n v="0"/>
    <n v="10800"/>
    <d v="2016-11-16T00:00:00"/>
    <d v="2016-12-09T00:00:00"/>
    <m/>
    <m/>
    <n v="4"/>
    <m/>
    <m/>
    <m/>
    <n v="0"/>
    <s v=""/>
    <s v=""/>
    <s v=""/>
    <n v="0.03"/>
    <n v="0"/>
    <n v="20"/>
    <n v="0"/>
    <n v="260000"/>
    <n v="260000"/>
    <n v="0"/>
    <n v="0"/>
    <n v="0"/>
    <n v="0"/>
    <n v="0"/>
    <n v="0"/>
    <n v="260000"/>
    <n v="0"/>
    <b v="1"/>
    <b v="0"/>
    <n v="0"/>
    <n v="0"/>
    <n v="0"/>
    <n v="70573"/>
    <n v="0"/>
    <n v="0"/>
    <m/>
    <s v="MB"/>
    <n v="0"/>
    <s v="Askey"/>
    <b v="0"/>
    <b v="0"/>
    <b v="0"/>
    <b v="0"/>
    <b v="0"/>
    <n v="0"/>
    <b v="1"/>
    <m/>
    <n v="3"/>
    <m/>
    <n v="900"/>
    <n v="207.69230769230768"/>
    <n v="70573"/>
    <n v="9360"/>
    <n v="167067"/>
    <n v="2.3672934408343136"/>
    <n v="0.64256538461538459"/>
    <n v="1040"/>
    <n v="11460"/>
    <n v="0"/>
    <n v="9360"/>
    <n v="260000"/>
    <n v="4.3724696356275301E-2"/>
    <n v="3.4919028340080975E-2"/>
    <s v="F0000022"/>
    <n v="-5.7591623036649213E-2"/>
    <n v="43.2"/>
    <s v="F22B Du Cane Court"/>
    <s v="Du Cane Court ASTs"/>
    <b v="0"/>
    <s v="AST"/>
    <s v="AST"/>
    <b v="0"/>
    <n v="539"/>
    <s v="100121"/>
    <n v="340"/>
    <d v="2019-01-18T00:00:00"/>
    <s v="FF22B"/>
    <n v="0"/>
    <n v="3.0607286928153711E-2"/>
    <n v="0.12221387782863134"/>
    <n v="247000"/>
    <n v="0.95"/>
    <m/>
    <n v="8625"/>
    <n v="167067"/>
    <s v="AST"/>
  </r>
  <r>
    <d v="2001-10-05T00:00:00"/>
    <s v="15:09:01"/>
    <n v="762"/>
    <n v="32"/>
    <b v="0"/>
    <s v=""/>
    <s v="23"/>
    <s v="Fairland House"/>
    <s v="BR2 9JJ"/>
    <x v="2"/>
    <s v="Bromley"/>
    <s v="2KB F"/>
    <n v="903"/>
    <m/>
    <n v="0"/>
    <n v="477"/>
    <s v="Nationwide"/>
    <d v="2003-11-01T00:00:00"/>
    <d v="2001-06-05T00:00:00"/>
    <m/>
    <m/>
    <d v="2017-12-11T00:00:00"/>
    <s v="07-Dec-2019"/>
    <n v="0"/>
    <n v="10800"/>
    <d v="2011-04-14T00:00:00"/>
    <d v="2011-06-07T00:00:00"/>
    <m/>
    <m/>
    <n v="4"/>
    <m/>
    <m/>
    <m/>
    <n v="0"/>
    <s v=""/>
    <s v=""/>
    <s v=""/>
    <n v="0.03"/>
    <n v="0"/>
    <n v="20"/>
    <n v="2362"/>
    <n v="200000"/>
    <n v="250000"/>
    <n v="0"/>
    <n v="0"/>
    <n v="0"/>
    <n v="0"/>
    <n v="0"/>
    <n v="0"/>
    <n v="250000"/>
    <n v="0"/>
    <b v="1"/>
    <b v="0"/>
    <n v="0"/>
    <n v="0"/>
    <n v="0"/>
    <n v="96466"/>
    <n v="0"/>
    <n v="0"/>
    <d v="2001-07-13T00:00:00"/>
    <s v="PY"/>
    <n v="0"/>
    <s v="Black"/>
    <b v="0"/>
    <b v="0"/>
    <b v="0"/>
    <b v="0"/>
    <b v="0"/>
    <n v="0"/>
    <b v="1"/>
    <m/>
    <n v="7"/>
    <m/>
    <n v="900"/>
    <n v="207.69230769230768"/>
    <n v="96466"/>
    <n v="9000"/>
    <n v="132034"/>
    <n v="1.368710219144569"/>
    <n v="0.52813600000000005"/>
    <n v="524.10901467505244"/>
    <n v="10800"/>
    <n v="0"/>
    <n v="9000"/>
    <n v="250000"/>
    <n v="4.5473684210526319E-2"/>
    <n v="3.9671578947368419E-2"/>
    <s v="0000023"/>
    <n v="0"/>
    <n v="22.641509433962263"/>
    <s v="23 Fairland House"/>
    <s v="Bromley ASTs - Queensway Portfolio"/>
    <b v="0"/>
    <s v="AST"/>
    <s v="AST"/>
    <b v="0"/>
    <n v="475"/>
    <s v="056004"/>
    <n v="112"/>
    <d v="2018-01-06T00:00:00"/>
    <s v="F023"/>
    <n v="0"/>
    <n v="3.1831578405279864E-2"/>
    <n v="9.7671718532954616E-2"/>
    <n v="237500"/>
    <n v="0.92500000000000004"/>
    <m/>
    <n v="9422"/>
    <n v="132034"/>
    <s v="AST"/>
  </r>
  <r>
    <d v="2001-10-05T00:00:00"/>
    <s v="15:07:27"/>
    <n v="761"/>
    <n v="32"/>
    <b v="0"/>
    <s v=""/>
    <s v="3"/>
    <s v="Fairland House"/>
    <s v="BR2 9JJ"/>
    <x v="2"/>
    <s v="Bromley"/>
    <s v="2KB F"/>
    <n v="903"/>
    <m/>
    <n v="0"/>
    <n v="474"/>
    <s v="Nationwide"/>
    <d v="2003-11-01T00:00:00"/>
    <d v="2001-06-05T00:00:00"/>
    <m/>
    <m/>
    <d v="2017-03-31T00:00:00"/>
    <s v="29-Feb-2020"/>
    <n v="0"/>
    <n v="10800"/>
    <d v="2012-01-04T00:00:00"/>
    <d v="2012-01-20T00:00:00"/>
    <m/>
    <m/>
    <n v="4"/>
    <m/>
    <m/>
    <m/>
    <n v="0"/>
    <s v=""/>
    <s v=""/>
    <s v=""/>
    <n v="0.03"/>
    <n v="0"/>
    <n v="20"/>
    <n v="2362"/>
    <n v="240000"/>
    <n v="250000"/>
    <n v="0"/>
    <n v="0"/>
    <n v="0"/>
    <n v="0"/>
    <n v="0"/>
    <n v="0"/>
    <n v="250000"/>
    <n v="0"/>
    <b v="1"/>
    <b v="0"/>
    <n v="0"/>
    <n v="0"/>
    <n v="0"/>
    <n v="72676"/>
    <n v="0"/>
    <n v="0"/>
    <d v="2001-07-13T00:00:00"/>
    <s v="PY"/>
    <n v="0"/>
    <s v="Refresh"/>
    <b v="0"/>
    <b v="0"/>
    <b v="0"/>
    <b v="0"/>
    <b v="0"/>
    <n v="0"/>
    <b v="1"/>
    <m/>
    <n v="2"/>
    <m/>
    <n v="900"/>
    <n v="207.69230769230768"/>
    <n v="72676"/>
    <n v="9000"/>
    <n v="155824"/>
    <n v="2.14409158456712"/>
    <n v="0.62329599999999996"/>
    <n v="527.42616033755269"/>
    <n v="10506"/>
    <n v="0"/>
    <n v="9000"/>
    <n v="250000"/>
    <n v="4.5473684210526319E-2"/>
    <n v="3.9671578947368419E-2"/>
    <s v="0000003"/>
    <n v="2.7984009137635636E-2"/>
    <n v="22.784810126582279"/>
    <s v="3 Fairland House"/>
    <s v="Bromley ASTs - Queensway Portfolio"/>
    <b v="0"/>
    <s v="AST"/>
    <s v="AST"/>
    <b v="0"/>
    <n v="475"/>
    <s v="056004"/>
    <n v="111"/>
    <d v="2019-03-01T00:00:00"/>
    <s v="F003"/>
    <n v="0"/>
    <n v="3.1831578405279864E-2"/>
    <n v="0.12964389894875888"/>
    <n v="237500"/>
    <n v="0.92500000000000004"/>
    <m/>
    <n v="9422"/>
    <n v="155824"/>
    <s v="AST"/>
  </r>
  <r>
    <m/>
    <s v=""/>
    <n v="1525"/>
    <n v="0"/>
    <b v="0"/>
    <s v=""/>
    <s v="33"/>
    <s v="Fairland House"/>
    <s v="BR2 9JJ"/>
    <x v="2"/>
    <s v="Bromley"/>
    <s v="2KB F"/>
    <n v="503"/>
    <m/>
    <n v="0"/>
    <n v="477"/>
    <s v="Nationwide"/>
    <d v="2003-11-01T00:00:00"/>
    <d v="2001-06-05T00:00:00"/>
    <m/>
    <m/>
    <d v="2017-01-31T00:00:00"/>
    <s v="19-Jun-2019"/>
    <n v="0"/>
    <n v="10800"/>
    <d v="2017-03-13T00:00:00"/>
    <d v="2017-05-05T00:00:00"/>
    <m/>
    <m/>
    <n v="4"/>
    <m/>
    <m/>
    <m/>
    <n v="0"/>
    <s v=""/>
    <s v=""/>
    <s v=""/>
    <n v="0.03"/>
    <n v="0"/>
    <n v="20"/>
    <n v="0"/>
    <n v="240000"/>
    <n v="250000"/>
    <n v="0"/>
    <n v="0"/>
    <n v="0"/>
    <n v="0"/>
    <n v="0"/>
    <n v="0"/>
    <n v="250000"/>
    <n v="0"/>
    <b v="0"/>
    <b v="0"/>
    <n v="0"/>
    <n v="0"/>
    <n v="0"/>
    <n v="122082"/>
    <n v="0"/>
    <n v="0"/>
    <m/>
    <s v="PY"/>
    <n v="0"/>
    <s v="N.Fleet"/>
    <b v="0"/>
    <b v="0"/>
    <b v="0"/>
    <b v="0"/>
    <b v="0"/>
    <n v="0"/>
    <b v="1"/>
    <m/>
    <n v="7"/>
    <m/>
    <n v="900"/>
    <n v="207.69230769230768"/>
    <n v="122082"/>
    <n v="9000"/>
    <n v="106418"/>
    <n v="0.87169279664487809"/>
    <n v="0.42567199999999999"/>
    <n v="524.10901467505244"/>
    <n v="10740"/>
    <n v="0"/>
    <n v="9000"/>
    <n v="250000"/>
    <n v="4.5473684210526319E-2"/>
    <n v="4.1355789473684214E-2"/>
    <s v="0000033"/>
    <n v="5.5865921787709499E-3"/>
    <n v="22.641509433962263"/>
    <s v="33 Fairland House"/>
    <s v="Bromley ASTs - Queensway Portfolio"/>
    <b v="0"/>
    <s v="AST"/>
    <s v="AST"/>
    <b v="0"/>
    <n v="475"/>
    <s v="056004"/>
    <n v="415"/>
    <d v="2018-06-20T00:00:00"/>
    <s v="F033"/>
    <n v="0"/>
    <n v="3.1831578405279864E-2"/>
    <n v="8.0454121000638909E-2"/>
    <n v="237500"/>
    <n v="0.92500000000000004"/>
    <m/>
    <n v="9822"/>
    <n v="106418"/>
    <s v="AST"/>
  </r>
  <r>
    <m/>
    <s v=""/>
    <n v="1411"/>
    <n v="0"/>
    <b v="0"/>
    <s v=""/>
    <s v="18"/>
    <s v="Lebanon Close (ast)"/>
    <s v="EX4"/>
    <x v="5"/>
    <s v="Exeter"/>
    <s v="5KBH"/>
    <n v="0"/>
    <m/>
    <n v="0"/>
    <n v="979"/>
    <s v="Nationwide"/>
    <d v="2003-11-01T00:00:00"/>
    <d v="2001-06-05T00:00:00"/>
    <m/>
    <m/>
    <d v="2019-01-01T00:00:00"/>
    <s v="under offer"/>
    <n v="13"/>
    <n v="10800"/>
    <d v="2019-01-28T00:00:00"/>
    <d v="2019-02-15T00:00:00"/>
    <d v="2019-02-18T00:00:00"/>
    <d v="2019-03-13T00:00:00"/>
    <n v="4"/>
    <d v="2019-04-10T00:00:00"/>
    <m/>
    <m/>
    <n v="0"/>
    <s v="W.Grant"/>
    <s v=""/>
    <s v=""/>
    <n v="0.03"/>
    <n v="0"/>
    <n v="20"/>
    <n v="0"/>
    <n v="250000"/>
    <n v="240000"/>
    <n v="0"/>
    <n v="0"/>
    <n v="0"/>
    <n v="0"/>
    <n v="0"/>
    <n v="0"/>
    <n v="240000"/>
    <n v="0"/>
    <b v="1"/>
    <b v="0"/>
    <n v="0"/>
    <n v="0"/>
    <n v="5500"/>
    <n v="88775"/>
    <n v="0"/>
    <n v="0"/>
    <m/>
    <s v="MB"/>
    <n v="0"/>
    <s v="F&amp;F"/>
    <b v="0"/>
    <b v="0"/>
    <b v="0"/>
    <b v="0"/>
    <b v="0"/>
    <n v="0"/>
    <b v="1"/>
    <n v="6"/>
    <n v="2"/>
    <n v="3"/>
    <n v="900"/>
    <n v="207.69230769230768"/>
    <n v="94275"/>
    <n v="8640"/>
    <n v="125085"/>
    <n v="1.3268098647573587"/>
    <n v="0.52118750000000003"/>
    <n v="245.14811031664965"/>
    <n v="11907"/>
    <n v="0"/>
    <n v="8640"/>
    <n v="240000"/>
    <n v="4.736842105263158E-2"/>
    <n v="4.5285087719298248E-2"/>
    <s v="0000018"/>
    <n v="-9.297052154195011E-2"/>
    <n v="11.031664964249234"/>
    <s v="18 Lebanon Close (ast)"/>
    <s v="ASTs On Market For Let"/>
    <b v="0"/>
    <s v="AST"/>
    <s v="AST"/>
    <b v="0"/>
    <n v="475"/>
    <s v="056002"/>
    <n v="392"/>
    <m/>
    <s v="HLC18"/>
    <n v="5.617977528089888"/>
    <n v="3.3157894172166524E-2"/>
    <n v="0.11630526612221909"/>
    <n v="228000"/>
    <n v="0.95"/>
    <m/>
    <n v="10325"/>
    <n v="125085"/>
    <s v="AST"/>
  </r>
  <r>
    <d v="2001-10-26T00:00:00"/>
    <s v="14:56:16"/>
    <n v="896"/>
    <n v="10"/>
    <b v="0"/>
    <s v=""/>
    <s v="8"/>
    <s v="Lyncombe Close"/>
    <s v="EX4"/>
    <x v="5"/>
    <s v="Exeter"/>
    <s v="4KBH"/>
    <n v="0"/>
    <m/>
    <n v="0"/>
    <n v="834"/>
    <s v="Nationwide"/>
    <d v="2003-11-01T00:00:00"/>
    <d v="2001-06-05T00:00:00"/>
    <m/>
    <m/>
    <d v="2018-06-30T00:00:00"/>
    <s v="27-Dec-2019"/>
    <n v="0"/>
    <n v="10800"/>
    <d v="2018-08-08T00:00:00"/>
    <d v="2018-10-04T00:00:00"/>
    <d v="2018-10-16T00:00:00"/>
    <m/>
    <n v="4"/>
    <m/>
    <m/>
    <m/>
    <n v="0"/>
    <s v="Wilkinson Grant"/>
    <s v=""/>
    <s v=""/>
    <n v="0.03"/>
    <n v="0"/>
    <n v="20"/>
    <n v="2644"/>
    <n v="225000"/>
    <n v="230000"/>
    <n v="0"/>
    <n v="0"/>
    <n v="0"/>
    <n v="0"/>
    <n v="0"/>
    <n v="0"/>
    <n v="230000"/>
    <n v="0"/>
    <b v="1"/>
    <b v="0"/>
    <n v="0"/>
    <n v="0"/>
    <n v="0"/>
    <n v="112702"/>
    <n v="0"/>
    <n v="0"/>
    <d v="2001-10-26T00:00:00"/>
    <s v="MB"/>
    <n v="0"/>
    <s v="F&amp;F"/>
    <b v="0"/>
    <b v="0"/>
    <b v="0"/>
    <b v="0"/>
    <b v="0"/>
    <n v="0"/>
    <b v="1"/>
    <n v="24"/>
    <n v="8"/>
    <m/>
    <n v="900"/>
    <n v="207.69230769230768"/>
    <n v="112702"/>
    <n v="8280"/>
    <n v="97518"/>
    <n v="0.8652730208869408"/>
    <n v="0.42399130434782611"/>
    <n v="275.77937649880096"/>
    <n v="10800"/>
    <n v="0"/>
    <n v="8280"/>
    <n v="230000"/>
    <n v="4.9427917620137297E-2"/>
    <n v="4.7254004576659042E-2"/>
    <s v="0000008"/>
    <n v="0"/>
    <n v="12.949640287769784"/>
    <s v="8 Lyncombe Close"/>
    <s v="Exeter ASTs - Queensway Portfolio"/>
    <b v="0"/>
    <s v="Vacant"/>
    <s v="AST"/>
    <b v="0"/>
    <n v="475"/>
    <s v="056002"/>
    <n v="192"/>
    <d v="2018-12-28T00:00:00"/>
    <s v="HLY08"/>
    <n v="0"/>
    <n v="3.4599541744869414E-2"/>
    <n v="9.1613281042040071E-2"/>
    <n v="218500"/>
    <n v="0.95"/>
    <m/>
    <n v="10325"/>
    <n v="97518"/>
    <s v="AST"/>
  </r>
  <r>
    <d v="2001-10-05T00:00:00"/>
    <s v="15:29:51"/>
    <n v="802"/>
    <n v="32"/>
    <b v="0"/>
    <s v=""/>
    <s v="4"/>
    <s v="Lyncombe Close"/>
    <s v="EX4"/>
    <x v="5"/>
    <s v="Exeter"/>
    <s v="4KBH"/>
    <n v="0"/>
    <m/>
    <n v="0"/>
    <n v="861"/>
    <s v="Nationwide"/>
    <d v="2003-11-01T00:00:00"/>
    <d v="2001-06-05T00:00:00"/>
    <m/>
    <m/>
    <d v="2018-10-15T00:00:00"/>
    <s v="29-Mar-2020"/>
    <n v="0"/>
    <n v="10800"/>
    <d v="2018-11-26T00:00:00"/>
    <d v="2018-12-21T00:00:00"/>
    <m/>
    <m/>
    <n v="4"/>
    <m/>
    <m/>
    <m/>
    <n v="0"/>
    <s v="Wilkinson Grant"/>
    <s v=""/>
    <s v=""/>
    <n v="0.03"/>
    <n v="0"/>
    <n v="20"/>
    <n v="2714"/>
    <n v="225000"/>
    <n v="230000"/>
    <n v="0"/>
    <n v="0"/>
    <n v="0"/>
    <n v="0"/>
    <n v="0"/>
    <n v="0"/>
    <n v="230000"/>
    <n v="0"/>
    <b v="0"/>
    <b v="0"/>
    <n v="0"/>
    <n v="0"/>
    <n v="0"/>
    <n v="116380"/>
    <n v="0"/>
    <n v="0"/>
    <d v="2001-07-13T00:00:00"/>
    <s v="MB"/>
    <n v="0"/>
    <s v="F&amp;F"/>
    <b v="0"/>
    <b v="0"/>
    <b v="0"/>
    <b v="0"/>
    <b v="0"/>
    <n v="0"/>
    <b v="1"/>
    <m/>
    <n v="3"/>
    <m/>
    <n v="900"/>
    <n v="207.69230769230768"/>
    <n v="116380"/>
    <n v="8280"/>
    <n v="93840"/>
    <n v="0.80632411067193677"/>
    <n v="0.40799999999999997"/>
    <n v="267.13124274099886"/>
    <n v="12096"/>
    <n v="0"/>
    <n v="8280"/>
    <n v="230000"/>
    <n v="4.9427917620137297E-2"/>
    <n v="4.7254004576659042E-2"/>
    <s v="0000004"/>
    <n v="-0.10714285714285714"/>
    <n v="12.543554006968641"/>
    <s v="4 Lyncombe Close"/>
    <s v="Exeter ASTs - Queensway Portfolio"/>
    <b v="0"/>
    <s v="Vacant"/>
    <s v="AST"/>
    <b v="0"/>
    <n v="475"/>
    <s v="056002"/>
    <n v="146"/>
    <d v="2019-03-30T00:00:00"/>
    <s v="HLY04"/>
    <n v="0"/>
    <n v="3.4599541744869414E-2"/>
    <n v="8.8717992782264998E-2"/>
    <n v="218500"/>
    <n v="0.95"/>
    <m/>
    <n v="10325"/>
    <n v="93840"/>
    <s v="AST"/>
  </r>
  <r>
    <m/>
    <s v=""/>
    <n v="3337"/>
    <n v="0"/>
    <b v="0"/>
    <s v=""/>
    <s v="34"/>
    <s v="Lyncombe Close"/>
    <s v="EX4"/>
    <x v="5"/>
    <s v="South West"/>
    <s v="4KBH"/>
    <n v="0"/>
    <m/>
    <n v="0"/>
    <n v="861"/>
    <s v="Nationwide"/>
    <m/>
    <d v="2001-06-05T00:00:00"/>
    <m/>
    <m/>
    <d v="2018-10-31T00:00:00"/>
    <s v="17-Mar-2020"/>
    <n v="0"/>
    <n v="10800"/>
    <d v="2018-11-26T00:00:00"/>
    <d v="2018-12-21T00:00:00"/>
    <m/>
    <m/>
    <n v="4"/>
    <m/>
    <m/>
    <m/>
    <n v="0"/>
    <s v="Wilkinson Grant"/>
    <s v=""/>
    <s v=""/>
    <n v="0.03"/>
    <n v="0"/>
    <n v="20"/>
    <n v="0"/>
    <n v="225000"/>
    <n v="230000"/>
    <n v="0"/>
    <n v="0"/>
    <n v="0"/>
    <n v="0"/>
    <n v="0"/>
    <n v="0"/>
    <n v="230000"/>
    <n v="0"/>
    <b v="0"/>
    <b v="0"/>
    <n v="0"/>
    <n v="0"/>
    <n v="0"/>
    <n v="110134"/>
    <n v="0"/>
    <n v="0"/>
    <m/>
    <s v="MB"/>
    <n v="0"/>
    <s v="F&amp;F"/>
    <b v="0"/>
    <b v="0"/>
    <b v="0"/>
    <b v="0"/>
    <b v="0"/>
    <n v="0"/>
    <b v="0"/>
    <m/>
    <n v="3"/>
    <m/>
    <n v="900"/>
    <n v="207.69230769230768"/>
    <n v="110134"/>
    <n v="8280"/>
    <n v="100086"/>
    <n v="0.9087656854377395"/>
    <n v="0.43515652173913044"/>
    <n v="267.13124274099886"/>
    <n v="11184"/>
    <n v="0"/>
    <n v="8280"/>
    <n v="230000"/>
    <n v="4.9427917620137297E-2"/>
    <n v="4.9427917620137297E-2"/>
    <s v="0000034"/>
    <n v="-3.4334763948497854E-2"/>
    <n v="12.543554006968641"/>
    <s v="34 Lyncombe Close"/>
    <s v="Exeter ASTs - Queensway Portfolio"/>
    <b v="0"/>
    <s v="reg"/>
    <s v="AST"/>
    <b v="0"/>
    <n v="0"/>
    <s v="056002"/>
    <n v="2059"/>
    <d v="2019-03-18T00:00:00"/>
    <s v="HYL34"/>
    <n v="0"/>
    <n v="3.4599541744869414E-2"/>
    <n v="9.8062360397334153E-2"/>
    <n v="218500"/>
    <n v="0.95"/>
    <m/>
    <n v="10800"/>
    <n v="100086"/>
    <s v="AST"/>
  </r>
  <r>
    <d v="2001-10-26T00:00:00"/>
    <s v="14:56:07"/>
    <n v="895"/>
    <n v="10"/>
    <b v="0"/>
    <s v=""/>
    <s v="6"/>
    <s v="Lyncombe Close (ast)"/>
    <s v="EX4"/>
    <x v="5"/>
    <s v="Exeter"/>
    <s v="4KBH"/>
    <n v="0"/>
    <m/>
    <n v="0"/>
    <n v="861"/>
    <s v="Nationwide"/>
    <d v="2003-11-01T00:00:00"/>
    <d v="2001-06-05T00:00:00"/>
    <m/>
    <m/>
    <d v="2018-11-30T00:00:00"/>
    <s v="vacant"/>
    <n v="17"/>
    <n v="10800"/>
    <d v="2019-01-28T00:00:00"/>
    <d v="2019-02-13T00:00:00"/>
    <d v="2019-03-16T00:00:00"/>
    <m/>
    <n v="4"/>
    <m/>
    <m/>
    <m/>
    <n v="0"/>
    <s v="W.Grant"/>
    <s v=""/>
    <s v=""/>
    <n v="0.03"/>
    <n v="0"/>
    <n v="20"/>
    <n v="2644"/>
    <n v="225000"/>
    <n v="230000"/>
    <n v="0"/>
    <n v="0"/>
    <n v="0"/>
    <n v="0"/>
    <n v="0"/>
    <n v="0"/>
    <n v="230000"/>
    <n v="0"/>
    <b v="1"/>
    <b v="0"/>
    <n v="0"/>
    <n v="0"/>
    <n v="10000"/>
    <n v="95034"/>
    <n v="0"/>
    <n v="0"/>
    <d v="2001-10-26T00:00:00"/>
    <s v="MB"/>
    <n v="0"/>
    <s v="F&amp;F"/>
    <b v="0"/>
    <b v="0"/>
    <b v="0"/>
    <b v="0"/>
    <b v="0"/>
    <n v="0"/>
    <b v="1"/>
    <n v="2"/>
    <n v="2"/>
    <m/>
    <n v="900"/>
    <n v="207.69230769230768"/>
    <n v="105034"/>
    <n v="8280"/>
    <n v="105186"/>
    <n v="1.0014471504465221"/>
    <n v="0.45733043478260871"/>
    <n v="267.13124274099886"/>
    <n v="13075"/>
    <n v="0"/>
    <n v="8280"/>
    <n v="230000"/>
    <n v="4.9427917620137297E-2"/>
    <n v="4.7254004576659042E-2"/>
    <s v="0000006"/>
    <n v="-0.17399617590822181"/>
    <n v="12.543554006968641"/>
    <s v="6 Lyncombe Close (ast)"/>
    <s v="ASTs On Market For Let"/>
    <b v="0"/>
    <s v="AST"/>
    <s v="AST"/>
    <b v="0"/>
    <n v="475"/>
    <s v="056002"/>
    <n v="191"/>
    <m/>
    <s v="HLY06"/>
    <n v="11.614401858304298"/>
    <n v="3.4599541744869414E-2"/>
    <n v="0.10864532693562304"/>
    <n v="218500"/>
    <n v="0.95"/>
    <m/>
    <n v="10325"/>
    <n v="105186"/>
    <s v="AST"/>
  </r>
  <r>
    <d v="2001-10-19T00:00:00"/>
    <s v="10:39:04"/>
    <n v="360"/>
    <n v="27"/>
    <b v="0"/>
    <s v=""/>
    <s v="12"/>
    <s v="Melford Court"/>
    <s v="SM2 5ET"/>
    <x v="1"/>
    <s v="South West London (Outer)"/>
    <s v="2KB"/>
    <n v="1414"/>
    <m/>
    <n v="0"/>
    <n v="469"/>
    <s v="RBS"/>
    <d v="2004-06-01T00:00:00"/>
    <d v="1998-08-25T00:00:00"/>
    <m/>
    <m/>
    <d v="2012-02-28T00:00:00"/>
    <s v="04-Dec-2019"/>
    <n v="0"/>
    <n v="10800"/>
    <d v="2015-12-01T00:00:00"/>
    <d v="2015-12-04T00:00:00"/>
    <m/>
    <m/>
    <n v="4"/>
    <m/>
    <m/>
    <m/>
    <n v="0"/>
    <s v=""/>
    <s v=""/>
    <s v=""/>
    <n v="0.03"/>
    <n v="0"/>
    <n v="20"/>
    <n v="0"/>
    <n v="235000"/>
    <n v="240000"/>
    <n v="0"/>
    <n v="0"/>
    <n v="0"/>
    <n v="0"/>
    <n v="0"/>
    <n v="0"/>
    <n v="240000"/>
    <n v="0"/>
    <b v="0"/>
    <b v="0"/>
    <n v="0"/>
    <n v="0"/>
    <n v="0"/>
    <n v="64441"/>
    <n v="0"/>
    <n v="0"/>
    <d v="1999-07-06T00:00:00"/>
    <s v="AL"/>
    <n v="0"/>
    <s v="ASK"/>
    <b v="0"/>
    <b v="0"/>
    <b v="0"/>
    <b v="0"/>
    <b v="0"/>
    <n v="0"/>
    <b v="1"/>
    <m/>
    <n v="0"/>
    <m/>
    <n v="900"/>
    <n v="207.69230769230768"/>
    <n v="64441"/>
    <n v="8640"/>
    <n v="154919"/>
    <n v="2.40404400924877"/>
    <n v="0.64549583333333338"/>
    <n v="511.72707889125797"/>
    <n v="10200"/>
    <n v="0"/>
    <n v="8640"/>
    <n v="240000"/>
    <n v="4.736842105263158E-2"/>
    <n v="3.8802631578947366E-2"/>
    <s v="0000012"/>
    <n v="5.8823529411764705E-2"/>
    <n v="23.027718550106609"/>
    <s v="12 Melford Court"/>
    <s v="Melford Court ASTs"/>
    <b v="0"/>
    <s v="AST"/>
    <s v=""/>
    <b v="0"/>
    <n v="539"/>
    <s v="070006"/>
    <n v="42"/>
    <d v="2015-12-05T00:00:00"/>
    <s v="F012"/>
    <n v="0"/>
    <n v="3.3157894172166524E-2"/>
    <n v="0.13728837230955449"/>
    <n v="228000"/>
    <n v="0.92500000000000004"/>
    <m/>
    <n v="8847"/>
    <n v="154919"/>
    <s v="AST"/>
  </r>
  <r>
    <d v="2001-10-05T00:00:00"/>
    <s v="15:43:12"/>
    <n v="799"/>
    <n v="32"/>
    <b v="0"/>
    <s v=""/>
    <s v="25"/>
    <s v="Monterey Gardens"/>
    <s v="EX4"/>
    <x v="5"/>
    <s v="Exeter"/>
    <s v="4KB H"/>
    <n v="0"/>
    <m/>
    <n v="0"/>
    <n v="834"/>
    <s v="Nationwide"/>
    <d v="2003-11-01T00:00:00"/>
    <d v="2001-06-05T00:00:00"/>
    <m/>
    <m/>
    <d v="2018-10-31T00:00:00"/>
    <s v="29-Feb-2020"/>
    <n v="0"/>
    <n v="10800"/>
    <d v="2018-11-20T00:00:00"/>
    <d v="2018-12-21T00:00:00"/>
    <m/>
    <d v="2019-02-15T00:00:00"/>
    <n v="4"/>
    <d v="2019-03-15T00:00:00"/>
    <m/>
    <m/>
    <n v="0"/>
    <s v="W.Grant"/>
    <s v=""/>
    <s v=""/>
    <n v="0.03"/>
    <n v="0"/>
    <n v="20"/>
    <n v="2714"/>
    <n v="225000"/>
    <n v="230000"/>
    <n v="0"/>
    <n v="0"/>
    <n v="0"/>
    <n v="0"/>
    <n v="0"/>
    <n v="0"/>
    <n v="230000"/>
    <n v="0"/>
    <b v="1"/>
    <b v="0"/>
    <n v="0"/>
    <n v="0"/>
    <n v="0"/>
    <n v="94137"/>
    <n v="0"/>
    <n v="0"/>
    <d v="2001-07-13T00:00:00"/>
    <s v="MB"/>
    <n v="0"/>
    <s v="F&amp;F"/>
    <b v="0"/>
    <b v="0"/>
    <b v="0"/>
    <b v="0"/>
    <b v="0"/>
    <n v="0"/>
    <b v="1"/>
    <m/>
    <n v="4"/>
    <n v="6"/>
    <n v="900"/>
    <n v="207.69230769230768"/>
    <n v="94137"/>
    <n v="8280"/>
    <n v="116083"/>
    <n v="1.2331283129906414"/>
    <n v="0.50470869565217391"/>
    <n v="275.77937649880096"/>
    <n v="10740"/>
    <n v="0"/>
    <n v="8280"/>
    <n v="230000"/>
    <n v="4.9427917620137297E-2"/>
    <n v="4.7254004576659042E-2"/>
    <s v="0000025"/>
    <n v="5.5865921787709499E-3"/>
    <n v="12.949640287769784"/>
    <s v="25 Monterey Gardens"/>
    <s v="Exeter ASTs - Queensway Portfolio"/>
    <b v="0"/>
    <s v="Vacant"/>
    <s v="AST"/>
    <b v="0"/>
    <n v="475"/>
    <s v="056002"/>
    <n v="144"/>
    <d v="2019-03-01T00:00:00"/>
    <s v="HMG25"/>
    <n v="0"/>
    <n v="3.4599541744869414E-2"/>
    <n v="0.1096805719323964"/>
    <n v="218500"/>
    <n v="0.95"/>
    <m/>
    <n v="10325"/>
    <n v="116083"/>
    <s v="AST"/>
  </r>
  <r>
    <d v="2001-10-26T00:00:00"/>
    <s v="11:50:51"/>
    <n v="798"/>
    <n v="32"/>
    <b v="0"/>
    <s v=""/>
    <s v="21"/>
    <s v="Monterey Gardens (ast)"/>
    <s v="EX4"/>
    <x v="5"/>
    <s v="Exeter"/>
    <s v="4KB H"/>
    <n v="0"/>
    <m/>
    <n v="0"/>
    <n v="861"/>
    <s v="Nationwide"/>
    <d v="2003-11-01T00:00:00"/>
    <d v="2001-06-05T00:00:00"/>
    <m/>
    <m/>
    <d v="2019-03-18T00:00:00"/>
    <s v="under offer"/>
    <n v="2"/>
    <n v="10800"/>
    <d v="2017-11-20T00:00:00"/>
    <d v="2018-01-05T00:00:00"/>
    <d v="2019-03-26T00:00:00"/>
    <d v="2019-03-29T00:00:00"/>
    <n v="4"/>
    <d v="2019-04-26T00:00:00"/>
    <m/>
    <m/>
    <n v="0"/>
    <s v="Wilkinson Grant"/>
    <s v=""/>
    <s v=""/>
    <n v="0.03"/>
    <n v="0"/>
    <n v="20"/>
    <n v="2714"/>
    <n v="190000"/>
    <n v="230000"/>
    <n v="0"/>
    <n v="0"/>
    <n v="0"/>
    <n v="0"/>
    <n v="0"/>
    <n v="0"/>
    <n v="230000"/>
    <n v="0"/>
    <b v="0"/>
    <b v="0"/>
    <n v="0"/>
    <n v="0"/>
    <n v="0"/>
    <n v="115995"/>
    <n v="0"/>
    <n v="0"/>
    <d v="2001-07-13T00:00:00"/>
    <s v="MB"/>
    <n v="0"/>
    <s v="F&amp;F"/>
    <b v="0"/>
    <b v="0"/>
    <b v="0"/>
    <b v="0"/>
    <b v="0"/>
    <n v="0"/>
    <b v="1"/>
    <n v="1"/>
    <n v="6"/>
    <n v="0"/>
    <n v="900"/>
    <n v="207.69230769230768"/>
    <n v="115995"/>
    <n v="8280"/>
    <n v="94225"/>
    <n v="0.81231949653002289"/>
    <n v="0.40967391304347828"/>
    <n v="267.13124274099886"/>
    <n v="10800"/>
    <n v="0"/>
    <n v="8280"/>
    <n v="230000"/>
    <n v="4.9427917620137297E-2"/>
    <n v="4.7254004576659042E-2"/>
    <s v="0000021"/>
    <n v="0"/>
    <n v="12.543554006968641"/>
    <s v="21 Monterey Gardens (ast)"/>
    <s v="ASTs On Market For Let"/>
    <b v="0"/>
    <s v="AST"/>
    <s v="AST"/>
    <b v="0"/>
    <n v="475"/>
    <s v="056002"/>
    <n v="143"/>
    <m/>
    <s v="HMG21"/>
    <n v="0"/>
    <n v="3.4599541744869414E-2"/>
    <n v="8.9012457433510064E-2"/>
    <n v="218500"/>
    <n v="0.95"/>
    <m/>
    <n v="10325"/>
    <n v="94225"/>
    <s v="AST"/>
  </r>
  <r>
    <d v="2001-10-05T00:00:00"/>
    <s v="15:04:47"/>
    <n v="841"/>
    <n v="32"/>
    <b v="0"/>
    <s v=""/>
    <s v="12"/>
    <s v="Alyne House"/>
    <s v="SO15"/>
    <x v="0"/>
    <s v="Southampton"/>
    <s v="3KB Mod"/>
    <n v="929"/>
    <d v="2003-12-31T00:00:00"/>
    <n v="0"/>
    <n v="754"/>
    <s v="Uncharged"/>
    <d v="2003-11-01T00:00:00"/>
    <d v="2001-06-05T00:00:00"/>
    <m/>
    <m/>
    <d v="2015-11-07T00:00:00"/>
    <s v="23-Mar-2020"/>
    <n v="0"/>
    <n v="10812"/>
    <d v="2015-11-23T00:00:00"/>
    <d v="2015-11-27T00:00:00"/>
    <m/>
    <m/>
    <n v="4"/>
    <m/>
    <m/>
    <m/>
    <n v="0"/>
    <s v="Hamptons"/>
    <s v=""/>
    <s v=""/>
    <n v="0.03"/>
    <n v="0"/>
    <n v="20"/>
    <n v="3243"/>
    <n v="175000"/>
    <n v="175000"/>
    <n v="0"/>
    <n v="0"/>
    <n v="0"/>
    <n v="0"/>
    <n v="0"/>
    <n v="0"/>
    <n v="175000"/>
    <n v="0"/>
    <b v="1"/>
    <b v="0"/>
    <n v="0"/>
    <n v="0"/>
    <n v="0"/>
    <n v="89232"/>
    <n v="0"/>
    <n v="0"/>
    <d v="2001-07-13T00:00:00"/>
    <s v="AL"/>
    <n v="0"/>
    <s v="R&amp;N"/>
    <b v="0"/>
    <b v="0"/>
    <b v="0"/>
    <b v="0"/>
    <b v="0"/>
    <n v="0"/>
    <b v="1"/>
    <m/>
    <n v="0"/>
    <m/>
    <n v="901"/>
    <n v="207.92307692307693"/>
    <n v="89232"/>
    <n v="6300"/>
    <n v="70718"/>
    <n v="0.79251837905684064"/>
    <n v="0.40410285714285715"/>
    <n v="232.09549071618036"/>
    <n v="10500"/>
    <n v="0"/>
    <n v="6300"/>
    <n v="175000"/>
    <n v="6.5034586466165417E-2"/>
    <n v="5.658947368421053E-2"/>
    <s v="0000012"/>
    <n v="2.9714285714285714E-2"/>
    <n v="14.339522546419099"/>
    <s v="12 Alyne House"/>
    <s v="Southampton ASTs - Queensway Portfolio"/>
    <b v="0"/>
    <s v="AST"/>
    <s v=""/>
    <b v="0"/>
    <n v="475"/>
    <s v="056003"/>
    <n v="179"/>
    <d v="2017-03-24T00:00:00"/>
    <s v="F012"/>
    <n v="0"/>
    <n v="4.5524209751043106E-2"/>
    <n v="0.10543302850995159"/>
    <n v="166250"/>
    <n v="0.95"/>
    <m/>
    <n v="9408"/>
    <n v="70718"/>
    <s v="AST"/>
  </r>
  <r>
    <m/>
    <s v=""/>
    <n v="2101"/>
    <n v="0"/>
    <b v="0"/>
    <s v=""/>
    <s v="10"/>
    <s v="St Peters House"/>
    <s v=""/>
    <x v="6"/>
    <s v="South West"/>
    <s v="3KBlg"/>
    <n v="1874"/>
    <m/>
    <n v="0"/>
    <n v="640"/>
    <s v="Uncharged"/>
    <m/>
    <d v="2007-05-14T00:00:00"/>
    <m/>
    <m/>
    <d v="2017-09-30T00:00:00"/>
    <s v="30-Aug-2019"/>
    <n v="0"/>
    <n v="10812"/>
    <d v="2015-03-16T00:00:00"/>
    <d v="2015-07-03T00:00:00"/>
    <m/>
    <m/>
    <n v="4"/>
    <m/>
    <m/>
    <m/>
    <n v="0"/>
    <s v="Wilkinson Grant"/>
    <s v=""/>
    <s v=""/>
    <n v="0.03"/>
    <n v="0"/>
    <n v="20"/>
    <n v="0"/>
    <n v="185000"/>
    <n v="185000"/>
    <n v="0"/>
    <n v="0"/>
    <n v="0"/>
    <n v="0"/>
    <n v="0"/>
    <n v="0"/>
    <n v="185000"/>
    <n v="0"/>
    <b v="1"/>
    <b v="0"/>
    <n v="0"/>
    <n v="0"/>
    <n v="0"/>
    <n v="149644"/>
    <n v="0"/>
    <n v="0"/>
    <m/>
    <s v="MB"/>
    <n v="0"/>
    <s v="F&amp;F"/>
    <b v="0"/>
    <b v="0"/>
    <b v="0"/>
    <b v="0"/>
    <b v="0"/>
    <n v="0"/>
    <b v="0"/>
    <m/>
    <n v="15"/>
    <m/>
    <n v="901"/>
    <n v="207.92307692307693"/>
    <n v="149644"/>
    <n v="6660"/>
    <n v="19446"/>
    <n v="0.12994841089519124"/>
    <n v="0.10511351351351352"/>
    <n v="289.0625"/>
    <n v="10200"/>
    <n v="0"/>
    <n v="6660"/>
    <n v="185000"/>
    <n v="6.1519203413940259E-2"/>
    <n v="4.7789473684210527E-2"/>
    <s v="0000010"/>
    <n v="0.06"/>
    <n v="16.893750000000001"/>
    <s v="10 St Peters House"/>
    <s v="St Peters House ASTs"/>
    <b v="0"/>
    <s v="AST"/>
    <s v="AST"/>
    <b v="0"/>
    <n v="539"/>
    <s v="070023"/>
    <n v="771"/>
    <d v="2018-08-31T00:00:00"/>
    <s v="F010"/>
    <n v="0"/>
    <n v="4.3063441656392129E-2"/>
    <n v="5.6126540322365082E-2"/>
    <n v="175750"/>
    <n v="0.95"/>
    <m/>
    <n v="8399"/>
    <n v="19446"/>
    <s v="AST"/>
  </r>
  <r>
    <d v="2001-10-26T00:00:00"/>
    <s v="11:42:05"/>
    <n v="356"/>
    <n v="27"/>
    <b v="0"/>
    <s v=""/>
    <s v="1"/>
    <s v="Melford Court"/>
    <s v="SM2 5ET"/>
    <x v="1"/>
    <s v="South West London (Outer)"/>
    <s v="2KB"/>
    <n v="1414"/>
    <m/>
    <n v="0"/>
    <n v="483"/>
    <s v="RBS"/>
    <d v="2004-06-01T00:00:00"/>
    <d v="1998-08-25T00:00:00"/>
    <m/>
    <m/>
    <d v="2009-12-05T00:00:00"/>
    <s v="31-Oct-2019"/>
    <n v="0"/>
    <n v="10906"/>
    <d v="2010-01-16T00:00:00"/>
    <d v="2010-01-29T00:00:00"/>
    <m/>
    <m/>
    <n v="4"/>
    <m/>
    <m/>
    <m/>
    <n v="0"/>
    <s v="Your Move"/>
    <s v=""/>
    <s v=""/>
    <n v="0.03"/>
    <n v="0"/>
    <n v="20"/>
    <n v="0"/>
    <n v="235000"/>
    <n v="240000"/>
    <n v="0"/>
    <n v="0"/>
    <n v="0"/>
    <n v="0"/>
    <n v="0"/>
    <n v="0"/>
    <n v="240000"/>
    <n v="0"/>
    <b v="0"/>
    <b v="0"/>
    <n v="0"/>
    <n v="0"/>
    <n v="0"/>
    <n v="64407"/>
    <n v="0"/>
    <n v="0"/>
    <d v="1999-07-06T00:00:00"/>
    <s v="AL"/>
    <n v="0"/>
    <s v="Askey"/>
    <b v="0"/>
    <b v="0"/>
    <b v="0"/>
    <b v="0"/>
    <b v="0"/>
    <n v="0"/>
    <b v="1"/>
    <m/>
    <n v="1"/>
    <m/>
    <n v="908.83333333333337"/>
    <n v="209.73076923076923"/>
    <n v="64407"/>
    <n v="8640"/>
    <n v="154953"/>
    <n v="2.4058409800176999"/>
    <n v="0.64563749999999998"/>
    <n v="496.89440993788821"/>
    <n v="10200"/>
    <n v="0"/>
    <n v="8640"/>
    <n v="240000"/>
    <n v="4.7833333333333332E-2"/>
    <n v="3.9267543859649125E-2"/>
    <s v="0000001"/>
    <n v="6.9215686274509802E-2"/>
    <n v="22.579710144927535"/>
    <s v="1 Melford Court"/>
    <s v="Melford Court ASTs"/>
    <b v="0"/>
    <s v="AST"/>
    <s v=""/>
    <b v="0"/>
    <n v="539"/>
    <s v="070006"/>
    <n v="38"/>
    <d v="2016-11-01T00:00:00"/>
    <s v="F001"/>
    <n v="0"/>
    <n v="3.3483332763115561E-2"/>
    <n v="0.1390066297141615"/>
    <n v="228000"/>
    <n v="0.92500000000000004"/>
    <m/>
    <n v="8953"/>
    <n v="154953"/>
    <s v="AST"/>
  </r>
  <r>
    <d v="2001-07-06T00:00:00"/>
    <s v="12:21:47"/>
    <n v="723"/>
    <n v="31"/>
    <b v="0"/>
    <s v=""/>
    <s v="C67"/>
    <s v="Du Cane Court"/>
    <s v="SW17"/>
    <x v="2"/>
    <s v="South West London (Outer)"/>
    <s v="1KB"/>
    <n v="1818"/>
    <m/>
    <n v="0"/>
    <n v="253"/>
    <s v="RBS"/>
    <d v="2004-06-01T00:00:00"/>
    <d v="2000-05-17T00:00:00"/>
    <m/>
    <m/>
    <d v="2008-08-18T00:00:00"/>
    <s v="14-Feb-2019"/>
    <n v="0"/>
    <n v="10980"/>
    <d v="2008-08-27T00:00:00"/>
    <d v="2008-09-04T00:00:00"/>
    <m/>
    <m/>
    <n v="4"/>
    <m/>
    <m/>
    <m/>
    <n v="0"/>
    <s v=""/>
    <s v=""/>
    <s v=""/>
    <n v="0.03"/>
    <n v="0"/>
    <n v="20"/>
    <n v="0"/>
    <n v="260000"/>
    <n v="260000"/>
    <n v="0"/>
    <n v="0"/>
    <n v="0"/>
    <n v="0"/>
    <n v="0"/>
    <n v="0"/>
    <n v="260000"/>
    <n v="0"/>
    <b v="1"/>
    <b v="0"/>
    <n v="0"/>
    <n v="0"/>
    <n v="0"/>
    <n v="85916"/>
    <n v="0"/>
    <n v="0"/>
    <d v="2001-06-08T00:00:00"/>
    <s v="MB"/>
    <n v="0"/>
    <s v="A&amp;P"/>
    <b v="0"/>
    <b v="0"/>
    <b v="0"/>
    <b v="0"/>
    <b v="0"/>
    <n v="0"/>
    <b v="1"/>
    <m/>
    <n v="1"/>
    <m/>
    <n v="915"/>
    <n v="211.15384615384616"/>
    <n v="85916"/>
    <n v="9360"/>
    <n v="151724"/>
    <n v="1.7659574468085106"/>
    <n v="0.5835538461538462"/>
    <n v="1027.6679841897233"/>
    <n v="10980"/>
    <n v="0"/>
    <n v="9360"/>
    <n v="260000"/>
    <n v="4.4453441295546556E-2"/>
    <n v="3.4910931174089069E-2"/>
    <s v="C0000067"/>
    <n v="0"/>
    <n v="43.399209486166008"/>
    <s v="C67 Du Cane Court"/>
    <s v="Du Cane Court ASTs"/>
    <b v="0"/>
    <s v="AST"/>
    <s v=""/>
    <b v="0"/>
    <n v="539"/>
    <s v="100121"/>
    <n v="85"/>
    <d v="2014-02-15T00:00:00"/>
    <s v="FC67"/>
    <n v="0"/>
    <n v="3.1117408376956274E-2"/>
    <n v="0.10036547325294473"/>
    <n v="247000"/>
    <n v="0.95"/>
    <m/>
    <n v="8623"/>
    <n v="151724"/>
    <s v="AST"/>
  </r>
  <r>
    <m/>
    <s v=""/>
    <n v="2115"/>
    <n v="0"/>
    <b v="0"/>
    <s v=""/>
    <s v="17"/>
    <s v="Lebanon Close (ast)"/>
    <s v="EX4"/>
    <x v="5"/>
    <s v="South West"/>
    <s v="5KBH"/>
    <n v="0"/>
    <m/>
    <n v="0"/>
    <n v="979"/>
    <s v="Nationwide"/>
    <m/>
    <d v="2001-06-05T00:00:00"/>
    <m/>
    <m/>
    <d v="2018-12-10T00:00:00"/>
    <s v="under offer"/>
    <n v="16"/>
    <n v="10980"/>
    <d v="2019-01-28T00:00:00"/>
    <d v="2019-03-15T00:00:00"/>
    <m/>
    <d v="2019-04-01T00:00:00"/>
    <n v="4"/>
    <d v="2019-04-29T00:00:00"/>
    <m/>
    <m/>
    <n v="0"/>
    <s v="W.Grant"/>
    <s v=""/>
    <s v=""/>
    <n v="0.03"/>
    <n v="0"/>
    <n v="20"/>
    <n v="0"/>
    <n v="250000"/>
    <n v="240000"/>
    <n v="0"/>
    <n v="0"/>
    <n v="0"/>
    <n v="0"/>
    <n v="0"/>
    <n v="0"/>
    <n v="240000"/>
    <n v="0"/>
    <b v="1"/>
    <b v="0"/>
    <n v="0"/>
    <n v="0"/>
    <n v="24000"/>
    <n v="97046"/>
    <n v="0"/>
    <n v="0"/>
    <m/>
    <s v="MB"/>
    <n v="0"/>
    <s v="F&amp;F"/>
    <b v="0"/>
    <b v="0"/>
    <b v="0"/>
    <b v="0"/>
    <b v="0"/>
    <n v="0"/>
    <b v="0"/>
    <m/>
    <n v="6"/>
    <n v="0"/>
    <n v="915"/>
    <n v="211.15384615384616"/>
    <n v="121046"/>
    <n v="8640"/>
    <n v="98314"/>
    <n v="0.81220362506815591"/>
    <n v="0.40964166666666668"/>
    <n v="245.14811031664965"/>
    <n v="11088"/>
    <n v="0"/>
    <n v="8640"/>
    <n v="240000"/>
    <n v="4.8157894736842108E-2"/>
    <n v="4.6074561403508775E-2"/>
    <s v="0000017"/>
    <n v="-9.74025974025974E-3"/>
    <n v="11.215526046986721"/>
    <s v="17 Lebanon Close (ast)"/>
    <s v="ASTs On Market For Let"/>
    <b v="0"/>
    <s v="AST"/>
    <s v="AST"/>
    <b v="0"/>
    <n v="475"/>
    <s v="056002"/>
    <n v="786"/>
    <m/>
    <s v="HLC17"/>
    <n v="24.514811031664966"/>
    <n v="3.3710525741702635E-2"/>
    <n v="0.10824763514209756"/>
    <n v="228000"/>
    <n v="0.95"/>
    <m/>
    <n v="10505"/>
    <n v="98314"/>
    <s v="AST"/>
  </r>
  <r>
    <m/>
    <s v=""/>
    <n v="1199"/>
    <n v="0"/>
    <b v="0"/>
    <s v=""/>
    <s v="29"/>
    <s v="Monterey Gardens"/>
    <s v="EX4"/>
    <x v="5"/>
    <s v="South"/>
    <s v="4KB H"/>
    <n v="0"/>
    <m/>
    <n v="0"/>
    <n v="834"/>
    <s v="Nationwide"/>
    <d v="2001-03-23T00:00:00"/>
    <d v="2001-06-05T00:00:00"/>
    <m/>
    <m/>
    <d v="2018-08-06T00:00:00"/>
    <s v="27-Dec-2019"/>
    <n v="0"/>
    <n v="10980"/>
    <d v="2018-10-01T00:00:00"/>
    <d v="2018-12-10T00:00:00"/>
    <m/>
    <m/>
    <n v="4"/>
    <m/>
    <m/>
    <m/>
    <n v="0"/>
    <s v=""/>
    <s v=""/>
    <s v=""/>
    <n v="0.03"/>
    <n v="0"/>
    <n v="20"/>
    <n v="0"/>
    <n v="225000"/>
    <n v="230000"/>
    <n v="0"/>
    <n v="0"/>
    <n v="0"/>
    <n v="0"/>
    <n v="0"/>
    <n v="0"/>
    <n v="230000"/>
    <n v="0"/>
    <b v="1"/>
    <b v="0"/>
    <n v="0"/>
    <n v="0"/>
    <n v="0"/>
    <n v="142171"/>
    <n v="0"/>
    <n v="0"/>
    <m/>
    <s v="MB"/>
    <n v="0"/>
    <s v="F&amp;F"/>
    <b v="0"/>
    <b v="0"/>
    <b v="0"/>
    <b v="0"/>
    <b v="0"/>
    <n v="0"/>
    <b v="0"/>
    <m/>
    <n v="10"/>
    <m/>
    <n v="915"/>
    <n v="211.15384615384616"/>
    <n v="142171"/>
    <n v="8280"/>
    <n v="68049"/>
    <n v="0.47864191712796561"/>
    <n v="0.29586521739130434"/>
    <n v="275.77937649880096"/>
    <n v="10680"/>
    <n v="0"/>
    <n v="8280"/>
    <n v="230000"/>
    <n v="5.0251716247139588E-2"/>
    <n v="4.8077803203661326E-2"/>
    <s v="0000029"/>
    <n v="2.8089887640449437E-2"/>
    <n v="13.16546762589928"/>
    <s v="29 Monterey Gardens"/>
    <s v="Exeter ASTs - Queensway Portfolio"/>
    <b v="0"/>
    <s v="Vacant"/>
    <s v="AST"/>
    <b v="0"/>
    <n v="475"/>
    <s v="056002"/>
    <n v="349"/>
    <d v="2018-12-28T00:00:00"/>
    <s v="HMG29"/>
    <n v="0"/>
    <n v="3.5176200773950575E-2"/>
    <n v="7.3889893156832268E-2"/>
    <n v="218500"/>
    <n v="0.95"/>
    <m/>
    <n v="10505"/>
    <n v="68049"/>
    <s v="AST"/>
  </r>
  <r>
    <m/>
    <s v=""/>
    <n v="1433"/>
    <n v="0"/>
    <b v="0"/>
    <s v=""/>
    <s v="19"/>
    <s v="Lebanon Close"/>
    <s v="EX4"/>
    <x v="5"/>
    <s v="Exeter"/>
    <s v="5KBH"/>
    <n v="0"/>
    <m/>
    <n v="0"/>
    <n v="979"/>
    <s v="Nationwide"/>
    <d v="2003-11-01T00:00:00"/>
    <d v="2001-06-05T00:00:00"/>
    <m/>
    <m/>
    <d v="2018-08-31T00:00:00"/>
    <s v="09-Dec-2019"/>
    <n v="0"/>
    <n v="11000"/>
    <d v="2018-09-24T00:00:00"/>
    <d v="2018-10-11T00:00:00"/>
    <d v="2018-10-29T00:00:00"/>
    <d v="2018-11-20T00:00:00"/>
    <n v="4"/>
    <d v="2018-12-18T00:00:00"/>
    <m/>
    <m/>
    <n v="0"/>
    <s v="Wilkinson Grant"/>
    <s v=""/>
    <s v=""/>
    <n v="0.03"/>
    <n v="0"/>
    <n v="20"/>
    <n v="0"/>
    <n v="250000"/>
    <n v="240000"/>
    <n v="0"/>
    <n v="0"/>
    <n v="0"/>
    <n v="0"/>
    <n v="0"/>
    <n v="0"/>
    <n v="240000"/>
    <n v="0"/>
    <b v="1"/>
    <b v="0"/>
    <n v="0"/>
    <n v="0"/>
    <n v="0"/>
    <n v="90494"/>
    <n v="0"/>
    <n v="0"/>
    <m/>
    <s v="MB"/>
    <n v="0"/>
    <s v="F&amp;F"/>
    <b v="0"/>
    <b v="0"/>
    <b v="0"/>
    <b v="0"/>
    <b v="0"/>
    <n v="0"/>
    <b v="1"/>
    <n v="22"/>
    <n v="2"/>
    <n v="19"/>
    <n v="916.66666666666663"/>
    <n v="211.53846153846155"/>
    <n v="90494"/>
    <n v="8640"/>
    <n v="128866"/>
    <n v="1.4240281123610405"/>
    <n v="0.53694166666666665"/>
    <n v="245.14811031664965"/>
    <n v="12348"/>
    <n v="0"/>
    <n v="8640"/>
    <n v="240000"/>
    <n v="4.8245614035087717E-2"/>
    <n v="4.6162280701754384E-2"/>
    <s v="0000019"/>
    <n v="-0.10916747651441529"/>
    <n v="11.235955056179776"/>
    <s v="19 Lebanon Close"/>
    <s v="Exeter ASTs - Queensway Portfolio"/>
    <b v="0"/>
    <s v="Vacant"/>
    <s v="AST"/>
    <b v="0"/>
    <n v="475"/>
    <s v="056002"/>
    <n v="398"/>
    <d v="2018-12-10T00:00:00"/>
    <s v="HLC19"/>
    <n v="0"/>
    <n v="3.3771929249428866E-2"/>
    <n v="0.11630605344000708"/>
    <n v="228000"/>
    <n v="0.95"/>
    <m/>
    <n v="10525"/>
    <n v="128866"/>
    <s v="AST"/>
  </r>
  <r>
    <m/>
    <s v=""/>
    <n v="977"/>
    <n v="0"/>
    <b v="0"/>
    <s v=""/>
    <s v="88"/>
    <s v="Eaton Manor"/>
    <s v="BN3 3PT"/>
    <x v="4"/>
    <s v="South Coast"/>
    <s v="2KB"/>
    <n v="1616"/>
    <m/>
    <n v="0"/>
    <n v="535"/>
    <s v="AVIVA"/>
    <d v="2005-06-01T00:00:00"/>
    <d v="1999-02-16T00:00:00"/>
    <m/>
    <m/>
    <d v="2018-02-28T00:00:00"/>
    <s v="02-Oct-2020"/>
    <n v="0"/>
    <n v="11028"/>
    <d v="2018-03-05T00:00:00"/>
    <d v="2018-03-16T00:00:00"/>
    <m/>
    <m/>
    <n v="4"/>
    <m/>
    <m/>
    <m/>
    <n v="0"/>
    <s v=""/>
    <s v=""/>
    <s v=""/>
    <n v="0.03"/>
    <n v="0"/>
    <n v="20"/>
    <n v="0"/>
    <n v="227000"/>
    <n v="237500"/>
    <n v="0"/>
    <n v="0"/>
    <n v="0"/>
    <n v="0"/>
    <n v="0"/>
    <n v="0"/>
    <n v="237500"/>
    <n v="0"/>
    <b v="1"/>
    <b v="0"/>
    <n v="0"/>
    <n v="0"/>
    <n v="0"/>
    <n v="102251"/>
    <n v="0"/>
    <n v="0"/>
    <m/>
    <s v="PY"/>
    <n v="0"/>
    <s v="Maguire"/>
    <b v="0"/>
    <b v="0"/>
    <b v="0"/>
    <b v="0"/>
    <b v="0"/>
    <n v="0"/>
    <b v="1"/>
    <m/>
    <n v="1"/>
    <m/>
    <n v="919"/>
    <n v="212.07692307692307"/>
    <n v="102251"/>
    <n v="8550"/>
    <n v="114824"/>
    <n v="1.1229621226198276"/>
    <n v="0.4834694736842105"/>
    <n v="443.92523364485982"/>
    <n v="10500"/>
    <n v="0"/>
    <n v="8550"/>
    <n v="237500"/>
    <n v="4.8877562326869808E-2"/>
    <n v="3.9326315789473681E-2"/>
    <s v="0000088"/>
    <n v="5.0285714285714288E-2"/>
    <n v="20.613084112149533"/>
    <s v="88 Eaton Manor"/>
    <s v="Eaton Manor ASTs"/>
    <b v="0"/>
    <s v="AST"/>
    <s v="AST"/>
    <b v="0"/>
    <n v="539"/>
    <s v="043001"/>
    <n v="226"/>
    <d v="2018-04-03T00:00:00"/>
    <s v="F088"/>
    <n v="0"/>
    <n v="3.4214293046142916E-2"/>
    <n v="8.6776657441003019E-2"/>
    <n v="225625"/>
    <n v="0.875"/>
    <m/>
    <n v="8873"/>
    <n v="114824"/>
    <s v="AST"/>
  </r>
  <r>
    <m/>
    <s v=""/>
    <n v="961"/>
    <n v="0"/>
    <b v="0"/>
    <s v=""/>
    <s v="105"/>
    <s v="Eaton Manor (ast)"/>
    <s v="BN3 3PT"/>
    <x v="4"/>
    <s v="South Coast"/>
    <s v="2KB"/>
    <n v="1616"/>
    <m/>
    <n v="0"/>
    <n v="490"/>
    <s v="AVIVA"/>
    <d v="2005-06-01T00:00:00"/>
    <d v="1999-02-16T00:00:00"/>
    <m/>
    <m/>
    <d v="2018-10-31T00:00:00"/>
    <s v="vacant"/>
    <n v="22"/>
    <n v="11040"/>
    <d v="2018-12-10T00:00:00"/>
    <d v="2019-02-23T00:00:00"/>
    <d v="2019-03-18T00:00:00"/>
    <m/>
    <n v="4"/>
    <m/>
    <m/>
    <m/>
    <n v="0"/>
    <s v="Priors"/>
    <s v=""/>
    <s v=""/>
    <n v="0.03"/>
    <n v="0"/>
    <n v="20"/>
    <n v="0"/>
    <n v="227000"/>
    <n v="237500"/>
    <n v="0"/>
    <n v="0"/>
    <n v="0"/>
    <n v="0"/>
    <n v="0"/>
    <n v="0"/>
    <n v="237500"/>
    <n v="0"/>
    <b v="1"/>
    <b v="0"/>
    <n v="0"/>
    <n v="0"/>
    <n v="0"/>
    <n v="104092"/>
    <n v="0"/>
    <n v="0"/>
    <m/>
    <s v="PY"/>
    <n v="0"/>
    <s v="Maguire"/>
    <b v="0"/>
    <b v="0"/>
    <b v="0"/>
    <b v="0"/>
    <b v="0"/>
    <n v="0"/>
    <b v="1"/>
    <n v="2"/>
    <n v="10"/>
    <m/>
    <n v="920"/>
    <n v="212.30769230769232"/>
    <n v="104092"/>
    <n v="8550"/>
    <n v="112983"/>
    <n v="1.0854148253468086"/>
    <n v="0.47571789473684212"/>
    <n v="484.69387755102042"/>
    <n v="11040"/>
    <n v="0"/>
    <n v="8550"/>
    <n v="237500"/>
    <n v="4.8930747922437672E-2"/>
    <n v="3.9379501385041552E-2"/>
    <s v="0000105"/>
    <n v="0"/>
    <n v="22.530612244897959"/>
    <s v="105 Eaton Manor (ast)"/>
    <s v="ASTs On Market For Let"/>
    <b v="0"/>
    <s v="Vacant"/>
    <s v="AST"/>
    <b v="0"/>
    <n v="539"/>
    <s v="043001"/>
    <n v="211"/>
    <m/>
    <s v="F105"/>
    <n v="0"/>
    <n v="3.4251522962406397E-2"/>
    <n v="8.5357184029512354E-2"/>
    <n v="225625"/>
    <n v="0.95"/>
    <m/>
    <n v="8885"/>
    <n v="112983"/>
    <s v="AST"/>
  </r>
  <r>
    <m/>
    <s v=""/>
    <n v="1586"/>
    <n v="0"/>
    <b v="0"/>
    <s v=""/>
    <s v="21"/>
    <s v="Bonchurch Road"/>
    <s v="BN2 3PJ"/>
    <x v="3"/>
    <s v="South Coast"/>
    <s v="3kb balc"/>
    <n v="966"/>
    <m/>
    <n v="0"/>
    <n v="488"/>
    <s v="RBS"/>
    <m/>
    <d v="2005-03-22T00:00:00"/>
    <m/>
    <m/>
    <d v="2017-02-25T00:00:00"/>
    <s v="27-Jun-2019"/>
    <n v="0"/>
    <n v="11062"/>
    <d v="2017-03-13T00:00:00"/>
    <d v="2017-04-28T00:00:00"/>
    <d v="2017-05-05T00:00:00"/>
    <m/>
    <n v="4"/>
    <m/>
    <m/>
    <m/>
    <n v="0"/>
    <s v="B.Aldenham"/>
    <s v=""/>
    <s v=""/>
    <n v="0.03"/>
    <n v="0"/>
    <n v="20"/>
    <n v="0"/>
    <n v="200000"/>
    <n v="230000"/>
    <n v="0"/>
    <n v="0"/>
    <n v="0"/>
    <n v="0"/>
    <n v="0"/>
    <n v="0"/>
    <n v="230000"/>
    <n v="0"/>
    <b v="1"/>
    <b v="0"/>
    <n v="0"/>
    <n v="0"/>
    <n v="0"/>
    <n v="137705"/>
    <n v="0"/>
    <n v="0"/>
    <m/>
    <s v="AL"/>
    <n v="0"/>
    <s v="Maguire"/>
    <b v="0"/>
    <b v="0"/>
    <b v="0"/>
    <b v="0"/>
    <b v="0"/>
    <n v="0"/>
    <b v="0"/>
    <n v="99"/>
    <n v="6"/>
    <m/>
    <n v="921.83333333333337"/>
    <n v="212.73076923076923"/>
    <n v="137705"/>
    <n v="8280"/>
    <n v="72515"/>
    <n v="0.52659671035910094"/>
    <n v="0.31528260869565217"/>
    <n v="471.31147540983608"/>
    <n v="10740"/>
    <n v="0"/>
    <n v="8280"/>
    <n v="230000"/>
    <n v="5.0627002288329517E-2"/>
    <n v="4.3739130434782607E-2"/>
    <s v="0000021"/>
    <n v="2.9981378026070763E-2"/>
    <n v="22.668032786885245"/>
    <s v="21 Bonchurch Road"/>
    <s v="Bonchurch Road ASTs"/>
    <b v="0"/>
    <s v="AST"/>
    <s v="AST"/>
    <b v="0"/>
    <n v="539"/>
    <s v="046014"/>
    <n v="432"/>
    <d v="2017-06-28T00:00:00"/>
    <s v="F021"/>
    <n v="0"/>
    <n v="3.5438900998309764E-2"/>
    <n v="6.9401982498819945E-2"/>
    <n v="218500"/>
    <n v="0.875"/>
    <m/>
    <n v="9557"/>
    <n v="72515"/>
    <s v="AST"/>
  </r>
  <r>
    <m/>
    <s v=""/>
    <n v="1588"/>
    <n v="0"/>
    <b v="0"/>
    <s v=""/>
    <s v="33"/>
    <s v="Bonchurch Road"/>
    <s v="BN2 3PJ"/>
    <x v="3"/>
    <s v="South Coast"/>
    <s v="3kb balc"/>
    <n v="966"/>
    <m/>
    <n v="0"/>
    <n v="482"/>
    <s v="RBS"/>
    <m/>
    <d v="2005-03-22T00:00:00"/>
    <m/>
    <m/>
    <d v="2017-04-16T00:00:00"/>
    <s v="08-May-2019"/>
    <n v="0"/>
    <n v="11064"/>
    <d v="2013-11-21T00:00:00"/>
    <d v="2013-12-20T00:00:00"/>
    <d v="2017-04-18T00:00:00"/>
    <m/>
    <n v="4"/>
    <m/>
    <m/>
    <m/>
    <n v="0"/>
    <s v="B.Alderton"/>
    <s v=""/>
    <s v=""/>
    <n v="0.03"/>
    <n v="0"/>
    <n v="20"/>
    <n v="0"/>
    <n v="200000"/>
    <n v="230000"/>
    <n v="0"/>
    <n v="0"/>
    <n v="0"/>
    <n v="0"/>
    <n v="0"/>
    <n v="0"/>
    <n v="230000"/>
    <n v="0"/>
    <b v="1"/>
    <b v="0"/>
    <n v="0"/>
    <n v="0"/>
    <n v="0"/>
    <n v="124787"/>
    <n v="0"/>
    <n v="0"/>
    <m/>
    <s v="AL"/>
    <n v="0"/>
    <s v="Maguire"/>
    <b v="0"/>
    <b v="0"/>
    <b v="0"/>
    <b v="0"/>
    <b v="0"/>
    <n v="0"/>
    <b v="0"/>
    <n v="102"/>
    <n v="4"/>
    <m/>
    <n v="922"/>
    <n v="212.76923076923077"/>
    <n v="124787"/>
    <n v="8280"/>
    <n v="85433"/>
    <n v="0.68463061056039487"/>
    <n v="0.37144782608695653"/>
    <n v="477.1784232365145"/>
    <n v="10740"/>
    <n v="0"/>
    <n v="8280"/>
    <n v="230000"/>
    <n v="5.0636155606407322E-2"/>
    <n v="4.3748283752860412E-2"/>
    <s v="0000033"/>
    <n v="3.0167597765363128E-2"/>
    <n v="22.954356846473029"/>
    <s v="33 Bonchurch Road"/>
    <s v="Bonchurch Road ASTs"/>
    <b v="0"/>
    <s v="AST"/>
    <s v="AST"/>
    <b v="0"/>
    <n v="539"/>
    <s v="046014"/>
    <n v="434"/>
    <d v="2017-05-09T00:00:00"/>
    <s v="F033"/>
    <n v="0"/>
    <n v="3.5445308320855115E-2"/>
    <n v="7.6602530712333819E-2"/>
    <n v="218500"/>
    <n v="0.875"/>
    <m/>
    <n v="9559"/>
    <n v="85433"/>
    <s v="AST"/>
  </r>
  <r>
    <m/>
    <s v=""/>
    <n v="3969"/>
    <n v="0"/>
    <b v="0"/>
    <s v=""/>
    <s v="27"/>
    <s v="Alyne House"/>
    <s v="SO15"/>
    <x v="0"/>
    <s v="Other"/>
    <s v="3KB F"/>
    <n v="1281"/>
    <m/>
    <n v="0"/>
    <n v="0"/>
    <s v="Uncharged"/>
    <m/>
    <d v="2001-06-05T00:00:00"/>
    <m/>
    <m/>
    <d v="2017-09-30T00:00:00"/>
    <s v="10-Nov-2019"/>
    <n v="0"/>
    <n v="11100"/>
    <d v="2016-05-13T00:00:00"/>
    <d v="2016-07-25T00:00:00"/>
    <m/>
    <m/>
    <n v="4"/>
    <m/>
    <m/>
    <m/>
    <n v="0"/>
    <s v="Hamptons"/>
    <s v=""/>
    <s v=""/>
    <n v="0.03"/>
    <n v="0"/>
    <n v="20"/>
    <n v="0"/>
    <n v="175000"/>
    <n v="175000"/>
    <n v="0"/>
    <n v="0"/>
    <n v="0"/>
    <n v="0"/>
    <n v="0"/>
    <n v="0"/>
    <n v="175000"/>
    <n v="0"/>
    <b v="0"/>
    <b v="0"/>
    <n v="0"/>
    <n v="0"/>
    <n v="0"/>
    <n v="110420"/>
    <n v="0"/>
    <n v="0"/>
    <m/>
    <s v="AL"/>
    <n v="0"/>
    <s v="R&amp;N"/>
    <b v="0"/>
    <b v="0"/>
    <b v="0"/>
    <b v="0"/>
    <b v="0"/>
    <n v="0"/>
    <b v="0"/>
    <m/>
    <n v="10"/>
    <m/>
    <n v="925"/>
    <n v="213.46153846153845"/>
    <n v="110420"/>
    <n v="6300"/>
    <n v="49530"/>
    <n v="0.44856004347038581"/>
    <n v="0.28302857142857141"/>
    <n v="0"/>
    <n v="11100"/>
    <n v="0"/>
    <n v="6300"/>
    <n v="175000"/>
    <n v="6.6766917293233086E-2"/>
    <n v="5.9061654135338343E-2"/>
    <s v="0000027"/>
    <n v="0"/>
    <n v="0"/>
    <s v="27 Alyne House"/>
    <s v="Southampton ASTs - Queensway Portfolio"/>
    <b v="0"/>
    <s v="AST"/>
    <s v="AST"/>
    <b v="0"/>
    <n v="0"/>
    <s v="056003"/>
    <n v="2705"/>
    <d v="2017-11-11T00:00:00"/>
    <s v="F027"/>
    <n v="0"/>
    <n v="4.6736841309339486E-2"/>
    <n v="8.8924107951458067E-2"/>
    <n v="166250"/>
    <n v="0.95"/>
    <m/>
    <n v="9819"/>
    <n v="49530"/>
    <s v="AST"/>
  </r>
  <r>
    <m/>
    <s v=""/>
    <n v="1183"/>
    <n v="0"/>
    <b v="0"/>
    <s v=""/>
    <s v="32"/>
    <s v="Alyne House"/>
    <s v="SO15"/>
    <x v="0"/>
    <s v="Southampton"/>
    <s v="3KB Mod"/>
    <n v="929"/>
    <d v="2003-12-31T00:00:00"/>
    <n v="0"/>
    <n v="754"/>
    <s v="Uncharged"/>
    <d v="2003-11-01T00:00:00"/>
    <d v="2001-06-05T00:00:00"/>
    <m/>
    <m/>
    <d v="2018-11-30T00:00:00"/>
    <s v="11-Feb-2020"/>
    <n v="0"/>
    <n v="11100"/>
    <d v="2018-12-17T00:00:00"/>
    <d v="2019-01-10T00:00:00"/>
    <m/>
    <m/>
    <n v="4"/>
    <m/>
    <m/>
    <m/>
    <n v="0"/>
    <s v="Hamptons"/>
    <s v=""/>
    <s v=""/>
    <n v="0.03"/>
    <n v="0"/>
    <n v="20"/>
    <n v="0"/>
    <n v="175000"/>
    <n v="150000"/>
    <n v="0"/>
    <n v="0"/>
    <n v="0"/>
    <n v="0"/>
    <n v="0"/>
    <n v="0"/>
    <n v="175000"/>
    <n v="0"/>
    <b v="1"/>
    <b v="0"/>
    <n v="0"/>
    <n v="0"/>
    <n v="0"/>
    <n v="75337"/>
    <n v="0"/>
    <n v="0"/>
    <m/>
    <s v="AL"/>
    <n v="0"/>
    <s v="R&amp;N"/>
    <b v="0"/>
    <b v="0"/>
    <b v="0"/>
    <b v="0"/>
    <b v="0"/>
    <n v="0"/>
    <b v="1"/>
    <m/>
    <n v="3"/>
    <m/>
    <n v="925"/>
    <n v="213.46153846153845"/>
    <n v="75337"/>
    <n v="6300"/>
    <n v="84613"/>
    <n v="1.1231267504678977"/>
    <n v="0.48350285714285712"/>
    <n v="232.09549071618036"/>
    <n v="10680"/>
    <n v="0"/>
    <n v="6300"/>
    <n v="175000"/>
    <n v="6.6766917293233086E-2"/>
    <n v="5.8321804511278198E-2"/>
    <s v="0000032"/>
    <n v="3.9325842696629212E-2"/>
    <n v="14.721485411140584"/>
    <s v="32 Alyne House"/>
    <s v="Southampton ASTs - Queensway Portfolio"/>
    <b v="0"/>
    <s v="AST"/>
    <s v="AST"/>
    <b v="0"/>
    <n v="475"/>
    <s v="056003"/>
    <n v="345"/>
    <d v="2019-02-12T00:00:00"/>
    <s v="F032"/>
    <n v="0"/>
    <n v="4.6736841309339486E-2"/>
    <n v="0.12870170035971701"/>
    <n v="166250"/>
    <n v="0.95"/>
    <m/>
    <n v="9696"/>
    <n v="84613"/>
    <s v="AST"/>
  </r>
  <r>
    <m/>
    <s v=""/>
    <n v="1581"/>
    <n v="0"/>
    <b v="0"/>
    <s v=""/>
    <s v="27A"/>
    <s v="Bonchurch Road"/>
    <s v="BN2 3PJ"/>
    <x v="3"/>
    <s v="South Coast"/>
    <s v="3kb balc"/>
    <n v="966"/>
    <m/>
    <n v="0"/>
    <n v="486"/>
    <s v="RBS"/>
    <m/>
    <d v="2005-03-22T00:00:00"/>
    <m/>
    <m/>
    <d v="2018-08-15T00:00:00"/>
    <s v="30-Aug-2019"/>
    <n v="0"/>
    <n v="11100"/>
    <d v="2009-03-06T00:00:00"/>
    <d v="2009-03-24T00:00:00"/>
    <m/>
    <m/>
    <n v="4"/>
    <m/>
    <m/>
    <m/>
    <n v="0"/>
    <s v=""/>
    <s v=""/>
    <s v=""/>
    <n v="0"/>
    <n v="0"/>
    <n v="20"/>
    <n v="0"/>
    <n v="200000"/>
    <n v="230000"/>
    <n v="0"/>
    <n v="0"/>
    <n v="0"/>
    <n v="0"/>
    <n v="0"/>
    <n v="0"/>
    <n v="230000"/>
    <n v="0"/>
    <b v="1"/>
    <b v="0"/>
    <n v="0"/>
    <n v="0"/>
    <n v="0"/>
    <n v="136269"/>
    <n v="0"/>
    <n v="0"/>
    <m/>
    <s v="AL"/>
    <n v="0"/>
    <s v="Maguire"/>
    <b v="0"/>
    <b v="0"/>
    <b v="0"/>
    <b v="0"/>
    <b v="0"/>
    <n v="0"/>
    <b v="0"/>
    <m/>
    <n v="2"/>
    <m/>
    <n v="925"/>
    <n v="213.46153846153845"/>
    <n v="136269"/>
    <n v="0"/>
    <n v="82231"/>
    <n v="0.60344612494404448"/>
    <n v="0.35752608695652172"/>
    <n v="473.25102880658437"/>
    <n v="11040"/>
    <n v="0"/>
    <n v="0"/>
    <n v="230000"/>
    <n v="5.0800915331807778E-2"/>
    <n v="4.3913043478260867E-2"/>
    <s v="000027A"/>
    <n v="5.434782608695652E-3"/>
    <n v="22.839506172839506"/>
    <s v="27A Bonchurch Road"/>
    <s v="Bonchurch Road ASTs"/>
    <b v="0"/>
    <s v="AST"/>
    <s v="AST"/>
    <b v="0"/>
    <n v="539"/>
    <s v="046014"/>
    <n v="427"/>
    <d v="2018-09-01T00:00:00"/>
    <s v="F027A"/>
    <n v="0"/>
    <n v="3.5560640126671345E-2"/>
    <n v="7.0412199399716741E-2"/>
    <n v="218500"/>
    <n v="0.875"/>
    <m/>
    <n v="9595"/>
    <n v="82231"/>
    <s v="AST"/>
  </r>
  <r>
    <m/>
    <s v=""/>
    <n v="1583"/>
    <n v="0"/>
    <b v="0"/>
    <s v=""/>
    <s v="29A"/>
    <s v="Bonchurch Road"/>
    <s v="BN2 3PJ"/>
    <x v="3"/>
    <s v="South Coast"/>
    <s v="3KB"/>
    <n v="966"/>
    <m/>
    <n v="0"/>
    <n v="462"/>
    <s v="RBS"/>
    <m/>
    <d v="2005-03-22T00:00:00"/>
    <m/>
    <m/>
    <d v="2018-10-31T00:00:00"/>
    <s v="27-Jan-2020"/>
    <n v="0"/>
    <n v="11100"/>
    <d v="2018-11-26T00:00:00"/>
    <d v="2018-12-18T00:00:00"/>
    <d v="2018-12-20T00:00:00"/>
    <d v="2019-01-21T00:00:00"/>
    <n v="4"/>
    <d v="2019-02-18T00:00:00"/>
    <m/>
    <m/>
    <n v="0"/>
    <s v="B.Alderton"/>
    <s v=""/>
    <s v=""/>
    <n v="0.03"/>
    <n v="0"/>
    <n v="20"/>
    <n v="0"/>
    <n v="205000"/>
    <n v="240000"/>
    <n v="0"/>
    <n v="0"/>
    <n v="0"/>
    <n v="0"/>
    <n v="0"/>
    <n v="0"/>
    <n v="240000"/>
    <n v="0"/>
    <b v="1"/>
    <b v="0"/>
    <n v="0"/>
    <n v="0"/>
    <n v="0"/>
    <n v="148730"/>
    <n v="0"/>
    <n v="0"/>
    <m/>
    <s v="AL"/>
    <n v="0"/>
    <s v="Maguire"/>
    <b v="0"/>
    <b v="0"/>
    <b v="0"/>
    <b v="0"/>
    <b v="0"/>
    <n v="0"/>
    <b v="0"/>
    <n v="14"/>
    <n v="3"/>
    <n v="10"/>
    <n v="925"/>
    <n v="213.46153846153845"/>
    <n v="148730"/>
    <n v="8640"/>
    <n v="70630"/>
    <n v="0.47488737981577356"/>
    <n v="0.29429166666666667"/>
    <n v="519.48051948051943"/>
    <n v="11640"/>
    <n v="0"/>
    <n v="8640"/>
    <n v="240000"/>
    <n v="4.8684210526315788E-2"/>
    <n v="4.2083333333333334E-2"/>
    <s v="000029A"/>
    <n v="-4.6391752577319589E-2"/>
    <n v="24.025974025974026"/>
    <s v="29A Bonchurch Road"/>
    <s v="Bonchurch Road ASTs"/>
    <b v="0"/>
    <s v="Vacant"/>
    <s v="AST"/>
    <b v="0"/>
    <n v="539"/>
    <s v="046014"/>
    <n v="429"/>
    <d v="2019-01-28T00:00:00"/>
    <s v="F029A"/>
    <n v="0"/>
    <n v="3.407894678806004E-2"/>
    <n v="6.4512875680763804E-2"/>
    <n v="228000"/>
    <n v="0.875"/>
    <m/>
    <n v="9595"/>
    <n v="70630"/>
    <s v="AST"/>
  </r>
  <r>
    <m/>
    <s v=""/>
    <n v="1521"/>
    <n v="0"/>
    <b v="0"/>
    <s v=""/>
    <s v="129"/>
    <s v="Eaton Manor"/>
    <s v="BN3 3PT"/>
    <x v="4"/>
    <s v="South Coast"/>
    <s v="2KB"/>
    <n v="1616"/>
    <m/>
    <n v="0"/>
    <n v="660"/>
    <s v="AVIVA"/>
    <d v="2005-06-01T00:00:00"/>
    <d v="1999-02-16T00:00:00"/>
    <m/>
    <m/>
    <d v="2017-10-31T00:00:00"/>
    <s v="26-Apr-2019"/>
    <n v="0"/>
    <n v="11100"/>
    <d v="2017-12-04T00:00:00"/>
    <d v="2018-02-04T00:00:00"/>
    <d v="2018-02-12T00:00:00"/>
    <m/>
    <n v="4"/>
    <m/>
    <m/>
    <m/>
    <n v="0"/>
    <s v="Priors"/>
    <s v=""/>
    <s v=""/>
    <n v="0.03"/>
    <n v="0"/>
    <n v="20"/>
    <n v="0"/>
    <n v="165000"/>
    <n v="237500"/>
    <n v="0"/>
    <n v="0"/>
    <n v="0"/>
    <n v="0"/>
    <n v="0"/>
    <n v="0"/>
    <n v="237500"/>
    <n v="0"/>
    <b v="1"/>
    <b v="0"/>
    <n v="0"/>
    <n v="0"/>
    <n v="0"/>
    <n v="123848"/>
    <n v="0"/>
    <n v="0"/>
    <m/>
    <s v="PY"/>
    <n v="0"/>
    <s v="Maguire"/>
    <b v="0"/>
    <b v="0"/>
    <b v="0"/>
    <b v="0"/>
    <b v="0"/>
    <n v="0"/>
    <b v="1"/>
    <n v="59"/>
    <n v="8"/>
    <m/>
    <n v="925"/>
    <n v="213.46153846153845"/>
    <n v="123848"/>
    <n v="8550"/>
    <n v="93227"/>
    <n v="0.75275337510496743"/>
    <n v="0.39253473684210527"/>
    <n v="359.84848484848487"/>
    <n v="11124"/>
    <n v="0"/>
    <n v="8550"/>
    <n v="237500"/>
    <n v="4.9196675900277008E-2"/>
    <n v="3.9645429362880888E-2"/>
    <s v="0000129"/>
    <n v="-2.1574973031283709E-3"/>
    <n v="16.818181818181817"/>
    <s v="129 Eaton Manor"/>
    <s v="Eaton Manor ASTs"/>
    <b v="0"/>
    <s v="AST"/>
    <s v="AST"/>
    <b v="0"/>
    <n v="539"/>
    <s v="043001"/>
    <n v="414"/>
    <d v="2018-04-27T00:00:00"/>
    <s v="F129"/>
    <n v="0"/>
    <n v="3.4437672543723825E-2"/>
    <n v="7.222563141915897E-2"/>
    <n v="225625"/>
    <n v="0.875"/>
    <m/>
    <n v="8945"/>
    <n v="93227"/>
    <s v="AST"/>
  </r>
  <r>
    <m/>
    <s v=""/>
    <n v="1776"/>
    <n v="0"/>
    <b v="0"/>
    <s v=""/>
    <s v="10"/>
    <s v="Lyncombe Close"/>
    <s v="EX4"/>
    <x v="5"/>
    <s v="Exeter"/>
    <s v="4KBH"/>
    <n v="0"/>
    <m/>
    <n v="0"/>
    <n v="834"/>
    <s v="Nationwide"/>
    <d v="2003-11-01T00:00:00"/>
    <d v="2001-06-05T00:00:00"/>
    <m/>
    <m/>
    <d v="2018-01-31T00:00:00"/>
    <s v="06-Jul-2019"/>
    <n v="0"/>
    <n v="11100"/>
    <d v="2018-02-26T00:00:00"/>
    <d v="2018-04-13T00:00:00"/>
    <m/>
    <m/>
    <n v="4"/>
    <m/>
    <m/>
    <m/>
    <n v="0"/>
    <s v="Wilkinson Grant"/>
    <s v=""/>
    <s v=""/>
    <n v="0.03"/>
    <n v="0"/>
    <n v="20"/>
    <n v="0"/>
    <n v="225000"/>
    <n v="230000"/>
    <n v="0"/>
    <n v="0"/>
    <n v="0"/>
    <n v="0"/>
    <n v="0"/>
    <n v="0"/>
    <n v="230000"/>
    <n v="0"/>
    <b v="1"/>
    <b v="0"/>
    <n v="0"/>
    <n v="0"/>
    <n v="0"/>
    <n v="135387"/>
    <n v="0"/>
    <n v="0"/>
    <m/>
    <s v="MB"/>
    <n v="0"/>
    <s v="F&amp;F"/>
    <b v="0"/>
    <b v="0"/>
    <b v="0"/>
    <b v="0"/>
    <b v="0"/>
    <n v="0"/>
    <b v="1"/>
    <m/>
    <n v="6"/>
    <m/>
    <n v="925"/>
    <n v="213.46153846153845"/>
    <n v="135387"/>
    <n v="8280"/>
    <n v="74833"/>
    <n v="0.55273401434406555"/>
    <n v="0.32536086956521737"/>
    <n v="275.77937649880096"/>
    <n v="10800"/>
    <n v="0"/>
    <n v="8280"/>
    <n v="230000"/>
    <n v="5.0800915331807778E-2"/>
    <n v="4.8627002288329522E-2"/>
    <s v="0000010"/>
    <n v="2.7777777777777776E-2"/>
    <n v="13.309352517985612"/>
    <s v="10 Lyncombe Close"/>
    <s v="Exeter ASTs - Queensway Portfolio"/>
    <b v="0"/>
    <s v="AST"/>
    <s v="AST"/>
    <b v="0"/>
    <n v="475"/>
    <s v="056002"/>
    <n v="490"/>
    <d v="2018-07-07T00:00:00"/>
    <s v="HLY10"/>
    <n v="0"/>
    <n v="3.5560640126671345E-2"/>
    <n v="7.8478731340527519E-2"/>
    <n v="218500"/>
    <n v="0.95"/>
    <m/>
    <n v="10625"/>
    <n v="74833"/>
    <s v="AST"/>
  </r>
  <r>
    <d v="2001-10-26T00:00:00"/>
    <s v="11:42:25"/>
    <n v="358"/>
    <n v="27"/>
    <b v="0"/>
    <s v=""/>
    <s v="9"/>
    <s v="Melford Court"/>
    <s v="SM2 5ET"/>
    <x v="1"/>
    <s v="South West London (Outer)"/>
    <s v="2KB"/>
    <n v="1414"/>
    <m/>
    <n v="0"/>
    <n v="454"/>
    <s v="RBS"/>
    <d v="2004-06-01T00:00:00"/>
    <d v="1998-08-25T00:00:00"/>
    <m/>
    <m/>
    <d v="2018-03-02T00:00:00"/>
    <s v="17-May-2019"/>
    <n v="0"/>
    <n v="11100"/>
    <d v="2018-03-20T00:00:00"/>
    <d v="2018-05-17T00:00:00"/>
    <m/>
    <m/>
    <n v="4"/>
    <m/>
    <m/>
    <m/>
    <n v="0"/>
    <s v=""/>
    <s v=""/>
    <s v=""/>
    <n v="0.03"/>
    <n v="0"/>
    <n v="20"/>
    <n v="0"/>
    <n v="235000"/>
    <n v="240000"/>
    <n v="0"/>
    <n v="0"/>
    <n v="0"/>
    <n v="0"/>
    <n v="0"/>
    <n v="0"/>
    <n v="240000"/>
    <n v="0"/>
    <b v="0"/>
    <b v="0"/>
    <n v="0"/>
    <n v="0"/>
    <n v="0"/>
    <n v="96724"/>
    <n v="0"/>
    <n v="0"/>
    <d v="1999-07-06T00:00:00"/>
    <s v="AL"/>
    <n v="0"/>
    <s v="Askey"/>
    <b v="0"/>
    <b v="0"/>
    <b v="0"/>
    <b v="0"/>
    <b v="0"/>
    <n v="0"/>
    <b v="1"/>
    <m/>
    <n v="8"/>
    <m/>
    <n v="925"/>
    <n v="213.46153846153845"/>
    <n v="96724"/>
    <n v="8640"/>
    <n v="122636"/>
    <n v="1.267896282205037"/>
    <n v="0.51098333333333334"/>
    <n v="528.63436123348015"/>
    <n v="10500"/>
    <n v="0"/>
    <n v="8640"/>
    <n v="240000"/>
    <n v="4.8684210526315788E-2"/>
    <n v="4.0118421052631581E-2"/>
    <s v="0000009"/>
    <n v="5.7142857142857141E-2"/>
    <n v="24.449339207048457"/>
    <s v="9 Melford Court"/>
    <s v="Melford Court ASTs"/>
    <b v="0"/>
    <s v="AST"/>
    <s v="AST"/>
    <b v="0"/>
    <n v="539"/>
    <s v="070006"/>
    <n v="40"/>
    <d v="2018-05-18T00:00:00"/>
    <s v="F009"/>
    <n v="0"/>
    <n v="3.407894678806004E-2"/>
    <n v="9.4568049294900952E-2"/>
    <n v="228000"/>
    <n v="0.92500000000000004"/>
    <m/>
    <n v="9147"/>
    <n v="122636"/>
    <s v="AST"/>
  </r>
  <r>
    <d v="2001-10-26T00:00:00"/>
    <s v="11:50:39"/>
    <n v="796"/>
    <n v="32"/>
    <b v="0"/>
    <s v=""/>
    <s v="17"/>
    <s v="Monterey Gardens"/>
    <s v="EX4"/>
    <x v="5"/>
    <s v="Exeter"/>
    <s v="4KB H"/>
    <n v="0"/>
    <m/>
    <n v="0"/>
    <n v="834"/>
    <s v="Nationwide"/>
    <d v="2003-11-01T00:00:00"/>
    <d v="2001-06-05T00:00:00"/>
    <m/>
    <m/>
    <d v="2018-07-30T00:00:00"/>
    <s v="11-Oct-2019"/>
    <n v="0"/>
    <n v="11100"/>
    <d v="2017-10-02T00:00:00"/>
    <d v="2017-11-24T00:00:00"/>
    <m/>
    <m/>
    <n v="4"/>
    <m/>
    <m/>
    <m/>
    <n v="0"/>
    <s v="Wilkinson Grant"/>
    <s v=""/>
    <s v=""/>
    <n v="0.03"/>
    <n v="0"/>
    <n v="20"/>
    <n v="2714"/>
    <n v="190000"/>
    <n v="230000"/>
    <n v="0"/>
    <n v="0"/>
    <n v="0"/>
    <n v="0"/>
    <n v="0"/>
    <n v="0"/>
    <n v="230000"/>
    <n v="0"/>
    <b v="1"/>
    <b v="0"/>
    <n v="0"/>
    <n v="0"/>
    <n v="0"/>
    <n v="114835"/>
    <n v="0"/>
    <n v="0"/>
    <d v="2001-07-13T00:00:00"/>
    <s v="MB"/>
    <n v="0"/>
    <s v="F&amp;F"/>
    <b v="0"/>
    <b v="0"/>
    <b v="0"/>
    <b v="0"/>
    <b v="0"/>
    <n v="0"/>
    <b v="1"/>
    <m/>
    <n v="7"/>
    <m/>
    <n v="925"/>
    <n v="213.46153846153845"/>
    <n v="114835"/>
    <n v="8280"/>
    <n v="95385"/>
    <n v="0.83062655113859019"/>
    <n v="0.41471739130434782"/>
    <n v="275.77937649880096"/>
    <n v="11100"/>
    <n v="0"/>
    <n v="8280"/>
    <n v="230000"/>
    <n v="5.0800915331807778E-2"/>
    <n v="4.8627002288329522E-2"/>
    <s v="0000017"/>
    <n v="0"/>
    <n v="13.309352517985612"/>
    <s v="17 Monterey Gardens"/>
    <s v="Exeter ASTs - Queensway Portfolio"/>
    <b v="0"/>
    <s v="AST"/>
    <s v="AST"/>
    <b v="0"/>
    <n v="475"/>
    <s v="056002"/>
    <n v="141"/>
    <d v="2018-10-12T00:00:00"/>
    <s v="HMG17"/>
    <n v="0"/>
    <n v="3.5560640126671345E-2"/>
    <n v="9.2524056254626202E-2"/>
    <n v="218500"/>
    <n v="0.95"/>
    <m/>
    <n v="10625"/>
    <n v="95385"/>
    <s v="AST"/>
  </r>
  <r>
    <d v="2001-10-05T00:00:00"/>
    <s v="15:06:20"/>
    <n v="848"/>
    <n v="32"/>
    <b v="0"/>
    <s v=""/>
    <s v="16"/>
    <s v="Alyne House"/>
    <s v="SO15"/>
    <x v="0"/>
    <s v="Southampton"/>
    <s v="3KB Mod"/>
    <n v="929"/>
    <d v="2003-12-31T00:00:00"/>
    <n v="0"/>
    <n v="754"/>
    <s v="Uncharged"/>
    <d v="2003-11-01T00:00:00"/>
    <d v="2001-06-05T00:00:00"/>
    <m/>
    <m/>
    <d v="2015-08-04T00:00:00"/>
    <s v="27-Aug-2019"/>
    <n v="0"/>
    <n v="11112"/>
    <d v="2013-10-07T00:00:00"/>
    <d v="2013-10-18T00:00:00"/>
    <m/>
    <m/>
    <n v="4"/>
    <m/>
    <m/>
    <m/>
    <n v="0"/>
    <s v=""/>
    <s v=""/>
    <s v=""/>
    <n v="0.03"/>
    <n v="0"/>
    <n v="20"/>
    <n v="3243"/>
    <n v="175000"/>
    <n v="175000"/>
    <n v="0"/>
    <n v="0"/>
    <n v="0"/>
    <n v="0"/>
    <n v="0"/>
    <n v="0"/>
    <n v="175000"/>
    <n v="0"/>
    <b v="1"/>
    <b v="0"/>
    <n v="0"/>
    <n v="0"/>
    <n v="0"/>
    <n v="89232"/>
    <n v="0"/>
    <n v="0"/>
    <d v="2001-07-13T00:00:00"/>
    <s v="AL"/>
    <n v="0"/>
    <s v="R&amp;N"/>
    <b v="0"/>
    <b v="0"/>
    <b v="0"/>
    <b v="0"/>
    <b v="0"/>
    <n v="0"/>
    <b v="1"/>
    <m/>
    <n v="1"/>
    <m/>
    <n v="926"/>
    <n v="213.69230769230768"/>
    <n v="89232"/>
    <n v="6300"/>
    <n v="70718"/>
    <n v="0.79251837905684064"/>
    <n v="0.40410285714285715"/>
    <n v="232.09549071618036"/>
    <n v="10200"/>
    <n v="0"/>
    <n v="6300"/>
    <n v="175000"/>
    <n v="6.6839097744360906E-2"/>
    <n v="5.8393984962406012E-2"/>
    <s v="0000016"/>
    <n v="8.9411764705882357E-2"/>
    <n v="14.737400530503979"/>
    <s v="16 Alyne House"/>
    <s v="Southampton ASTs - Queensway Portfolio"/>
    <b v="0"/>
    <s v="AST"/>
    <s v=""/>
    <b v="0"/>
    <n v="475"/>
    <s v="056003"/>
    <n v="185"/>
    <d v="2015-08-28T00:00:00"/>
    <s v="F016"/>
    <n v="0"/>
    <n v="4.6787367624268501E-2"/>
    <n v="0.10879505110274341"/>
    <n v="166250"/>
    <n v="0.95"/>
    <m/>
    <n v="9708"/>
    <n v="70718"/>
    <s v="AST"/>
  </r>
  <r>
    <d v="2001-10-05T00:00:00"/>
    <s v="15:42:43"/>
    <n v="797"/>
    <n v="32"/>
    <b v="0"/>
    <s v=""/>
    <s v="19"/>
    <s v="Monterey Gardens"/>
    <s v="EX4"/>
    <x v="5"/>
    <s v="Exeter"/>
    <s v="4KB H"/>
    <n v="0"/>
    <m/>
    <n v="0"/>
    <n v="861"/>
    <s v="Nationwide"/>
    <d v="2003-11-01T00:00:00"/>
    <d v="2001-06-05T00:00:00"/>
    <m/>
    <m/>
    <d v="2008-12-19T00:00:00"/>
    <s v="17-Jul-2019"/>
    <n v="0"/>
    <n v="11112"/>
    <d v="2009-01-05T00:00:00"/>
    <d v="2009-03-20T00:00:00"/>
    <m/>
    <m/>
    <n v="4"/>
    <m/>
    <m/>
    <m/>
    <n v="0"/>
    <s v=""/>
    <s v=""/>
    <s v=""/>
    <n v="0.03"/>
    <n v="0"/>
    <n v="20"/>
    <n v="2714"/>
    <n v="225000"/>
    <n v="230000"/>
    <n v="0"/>
    <n v="0"/>
    <n v="0"/>
    <n v="0"/>
    <n v="0"/>
    <n v="0"/>
    <n v="230000"/>
    <n v="0"/>
    <b v="1"/>
    <b v="0"/>
    <n v="0"/>
    <n v="0"/>
    <n v="0"/>
    <n v="107016"/>
    <n v="0"/>
    <n v="0"/>
    <d v="2001-07-13T00:00:00"/>
    <s v="MB"/>
    <n v="0"/>
    <s v="F&amp;F"/>
    <b v="0"/>
    <b v="0"/>
    <b v="0"/>
    <b v="0"/>
    <b v="0"/>
    <n v="0"/>
    <b v="1"/>
    <m/>
    <n v="10"/>
    <m/>
    <n v="926"/>
    <n v="213.69230769230768"/>
    <n v="107016"/>
    <n v="8280"/>
    <n v="103204"/>
    <n v="0.96437915825670928"/>
    <n v="0.44871304347826085"/>
    <n v="267.13124274099886"/>
    <n v="10382"/>
    <n v="0"/>
    <n v="8280"/>
    <n v="230000"/>
    <n v="5.0855835240274601E-2"/>
    <n v="4.8681922196796339E-2"/>
    <s v="0000019"/>
    <n v="7.0314005008668856E-2"/>
    <n v="12.905923344947736"/>
    <s v="19 Monterey Gardens"/>
    <s v="Exeter ASTs - Queensway Portfolio"/>
    <b v="0"/>
    <s v="AST"/>
    <s v=""/>
    <b v="0"/>
    <n v="475"/>
    <s v="056002"/>
    <n v="142"/>
    <d v="2009-07-18T00:00:00"/>
    <s v="HMG19"/>
    <n v="0"/>
    <n v="3.5599084061943419E-2"/>
    <n v="9.9396351947372355E-2"/>
    <n v="218500"/>
    <n v="0.95"/>
    <m/>
    <n v="10637"/>
    <n v="103204"/>
    <s v="AST"/>
  </r>
  <r>
    <m/>
    <s v=""/>
    <n v="1960"/>
    <n v="0"/>
    <b v="0"/>
    <s v=""/>
    <s v="25"/>
    <s v="Alyne House"/>
    <s v="SO15"/>
    <x v="0"/>
    <s v="Southampton"/>
    <s v="3KB F"/>
    <n v="929"/>
    <m/>
    <n v="0"/>
    <n v="754"/>
    <s v="Uncharged"/>
    <d v="2003-11-01T00:00:00"/>
    <d v="2001-06-05T00:00:00"/>
    <d v="2007-01-04T00:00:00"/>
    <m/>
    <d v="2013-06-30T00:00:00"/>
    <s v="30-Sep-2019"/>
    <n v="0"/>
    <n v="11148"/>
    <d v="2013-07-04T00:00:00"/>
    <d v="2013-07-26T00:00:00"/>
    <m/>
    <m/>
    <n v="4"/>
    <m/>
    <m/>
    <m/>
    <n v="0"/>
    <s v=""/>
    <s v=""/>
    <s v=""/>
    <n v="0.03"/>
    <n v="0"/>
    <n v="20"/>
    <n v="0"/>
    <n v="175000"/>
    <n v="175000"/>
    <n v="0"/>
    <n v="0"/>
    <n v="0"/>
    <n v="0"/>
    <n v="0"/>
    <n v="0"/>
    <n v="175000"/>
    <n v="0"/>
    <b v="1"/>
    <b v="0"/>
    <n v="0"/>
    <n v="0"/>
    <n v="0"/>
    <n v="89455"/>
    <n v="0"/>
    <n v="0"/>
    <m/>
    <s v="AL"/>
    <n v="0"/>
    <s v="R&amp;N"/>
    <b v="0"/>
    <b v="0"/>
    <b v="0"/>
    <b v="0"/>
    <b v="0"/>
    <n v="0"/>
    <b v="1"/>
    <m/>
    <n v="3"/>
    <m/>
    <n v="929"/>
    <n v="214.38461538461539"/>
    <n v="89455"/>
    <n v="6300"/>
    <n v="70495"/>
    <n v="0.78804985747023648"/>
    <n v="0.40282857142857142"/>
    <n v="232.09549071618036"/>
    <n v="10080"/>
    <n v="0"/>
    <n v="6300"/>
    <n v="175000"/>
    <n v="6.7055639097744354E-2"/>
    <n v="5.8610526315789474E-2"/>
    <s v="0000025"/>
    <n v="0.10595238095238095"/>
    <n v="14.785145888594165"/>
    <s v="25 Alyne House"/>
    <s v="Southampton ASTs - Queensway Portfolio"/>
    <b v="0"/>
    <s v="AST"/>
    <s v=""/>
    <b v="0"/>
    <n v="475"/>
    <s v="056003"/>
    <n v="623"/>
    <d v="2016-10-01T00:00:00"/>
    <s v="F025"/>
    <n v="0"/>
    <n v="4.6938946569055541E-2"/>
    <n v="0.10892627578111899"/>
    <n v="166250"/>
    <n v="0.95"/>
    <m/>
    <n v="9744"/>
    <n v="70495"/>
    <s v="AST"/>
  </r>
  <r>
    <m/>
    <s v=""/>
    <n v="1596"/>
    <n v="0"/>
    <b v="0"/>
    <s v=""/>
    <s v="29"/>
    <s v="Bonchurch Road"/>
    <s v="BN2 3PJ"/>
    <x v="3"/>
    <s v="South Coast"/>
    <s v="3KB"/>
    <n v="966"/>
    <m/>
    <n v="0"/>
    <n v="472"/>
    <s v="RBS"/>
    <m/>
    <d v="2005-03-22T00:00:00"/>
    <m/>
    <m/>
    <d v="2017-09-27T00:00:00"/>
    <s v="20-Dec-2019"/>
    <n v="0"/>
    <n v="11172"/>
    <d v="2017-10-06T00:00:00"/>
    <d v="2017-10-27T00:00:00"/>
    <m/>
    <m/>
    <n v="4"/>
    <m/>
    <m/>
    <m/>
    <n v="0"/>
    <s v=""/>
    <s v=""/>
    <s v=""/>
    <n v="0"/>
    <n v="0"/>
    <n v="20"/>
    <n v="0"/>
    <n v="205000"/>
    <n v="240000"/>
    <n v="0"/>
    <n v="0"/>
    <n v="0"/>
    <n v="0"/>
    <n v="0"/>
    <n v="0"/>
    <n v="240000"/>
    <n v="0"/>
    <b v="0"/>
    <b v="0"/>
    <n v="0"/>
    <n v="0"/>
    <n v="0"/>
    <n v="139099"/>
    <n v="0"/>
    <n v="0"/>
    <m/>
    <s v="AL"/>
    <n v="0"/>
    <s v="Maguire"/>
    <b v="0"/>
    <b v="0"/>
    <b v="0"/>
    <b v="0"/>
    <b v="0"/>
    <n v="0"/>
    <b v="0"/>
    <m/>
    <n v="3"/>
    <m/>
    <n v="931"/>
    <n v="214.84615384615384"/>
    <n v="139099"/>
    <n v="0"/>
    <n v="88901"/>
    <n v="0.63912033875153662"/>
    <n v="0.37042083333333331"/>
    <n v="508.47457627118644"/>
    <n v="10740"/>
    <n v="0"/>
    <n v="0"/>
    <n v="240000"/>
    <n v="4.9000000000000002E-2"/>
    <n v="4.239912280701754E-2"/>
    <s v="0000029"/>
    <n v="4.0223463687150837E-2"/>
    <n v="23.66949152542373"/>
    <s v="29 Bonchurch Road"/>
    <s v="Bonchurch Road ASTs"/>
    <b v="0"/>
    <s v="AST"/>
    <s v="AST"/>
    <b v="0"/>
    <n v="539"/>
    <s v="046014"/>
    <n v="442"/>
    <d v="2017-12-21T00:00:00"/>
    <s v="F029"/>
    <n v="0"/>
    <n v="3.4299999415874485E-2"/>
    <n v="6.9497264538206607E-2"/>
    <n v="228000"/>
    <n v="0.875"/>
    <m/>
    <n v="9667"/>
    <n v="88901"/>
    <s v="AST"/>
  </r>
  <r>
    <m/>
    <s v=""/>
    <n v="2110"/>
    <n v="0"/>
    <b v="0"/>
    <s v=""/>
    <s v="F412"/>
    <s v="Du Cane Court"/>
    <s v="SW17"/>
    <x v="2"/>
    <s v="South"/>
    <s v="1KB"/>
    <n v="1818"/>
    <m/>
    <n v="0"/>
    <n v="254"/>
    <s v="RBS"/>
    <m/>
    <d v="2000-05-17T00:00:00"/>
    <m/>
    <m/>
    <d v="2018-08-10T00:00:00"/>
    <s v="18-Jan-2020"/>
    <n v="0"/>
    <n v="11180"/>
    <d v="2018-08-30T00:00:00"/>
    <d v="2018-09-14T00:00:00"/>
    <m/>
    <m/>
    <n v="4"/>
    <m/>
    <m/>
    <m/>
    <n v="0"/>
    <s v="Portico"/>
    <s v=""/>
    <s v=""/>
    <n v="0.03"/>
    <n v="0"/>
    <n v="20"/>
    <n v="0"/>
    <n v="260000"/>
    <n v="225000"/>
    <n v="0"/>
    <n v="0"/>
    <n v="0"/>
    <n v="0"/>
    <n v="0"/>
    <n v="0"/>
    <n v="260000"/>
    <n v="0"/>
    <b v="1"/>
    <b v="0"/>
    <n v="0"/>
    <n v="0"/>
    <n v="0"/>
    <n v="80292"/>
    <n v="0"/>
    <n v="0"/>
    <m/>
    <s v="MB"/>
    <n v="0"/>
    <s v="Askey"/>
    <b v="0"/>
    <b v="0"/>
    <b v="0"/>
    <b v="0"/>
    <b v="0"/>
    <n v="0"/>
    <b v="1"/>
    <m/>
    <n v="2"/>
    <m/>
    <n v="931.66666666666663"/>
    <n v="215"/>
    <n v="80292"/>
    <n v="9360"/>
    <n v="157348"/>
    <n v="1.9596971055646888"/>
    <n v="0.60518461538461543"/>
    <n v="1023.6220472440945"/>
    <n v="10452"/>
    <n v="0"/>
    <n v="9360"/>
    <n v="260000"/>
    <n v="4.5263157894736845E-2"/>
    <n v="3.5720647773279351E-2"/>
    <s v="F0000412"/>
    <n v="6.965174129353234E-2"/>
    <n v="44.015748031496067"/>
    <s v="F412 Du Cane Court"/>
    <s v="Du Cane Court ASTs"/>
    <b v="0"/>
    <s v="Vacant"/>
    <s v="AST"/>
    <b v="0"/>
    <n v="539"/>
    <s v="100121"/>
    <n v="781"/>
    <d v="2019-01-19T00:00:00"/>
    <s v="FF412"/>
    <n v="0"/>
    <n v="3.1684209986736905E-2"/>
    <n v="0.10988641458675834"/>
    <n v="247000"/>
    <n v="0.95"/>
    <m/>
    <n v="8823"/>
    <n v="157348"/>
    <s v="AST"/>
  </r>
  <r>
    <d v="2001-08-24T00:00:00"/>
    <s v="11:47:56"/>
    <n v="731"/>
    <n v="31"/>
    <b v="0"/>
    <s v=""/>
    <s v="E63B"/>
    <s v="Du Cane Court"/>
    <s v="SW17"/>
    <x v="2"/>
    <s v="South West London (Outer)"/>
    <s v="1KB"/>
    <n v="1636"/>
    <m/>
    <n v="0"/>
    <n v="260"/>
    <s v="RBS"/>
    <d v="2004-06-01T00:00:00"/>
    <d v="2000-05-17T00:00:00"/>
    <m/>
    <m/>
    <d v="2018-09-10T00:00:00"/>
    <s v="02-Nov-2019"/>
    <n v="0"/>
    <n v="11180"/>
    <d v="2018-09-17T00:00:00"/>
    <d v="2018-09-25T00:00:00"/>
    <m/>
    <m/>
    <n v="4"/>
    <m/>
    <m/>
    <m/>
    <n v="0"/>
    <s v="Portico"/>
    <s v=""/>
    <s v=""/>
    <n v="0.03"/>
    <n v="0"/>
    <n v="20"/>
    <n v="0"/>
    <n v="260000"/>
    <n v="260000"/>
    <n v="0"/>
    <n v="0"/>
    <n v="0"/>
    <n v="0"/>
    <n v="0"/>
    <n v="0"/>
    <n v="260000"/>
    <n v="0"/>
    <b v="0"/>
    <b v="0"/>
    <n v="0"/>
    <n v="0"/>
    <n v="0"/>
    <n v="76366"/>
    <n v="0"/>
    <n v="0"/>
    <d v="2001-08-09T00:00:00"/>
    <s v="MB"/>
    <n v="0"/>
    <s v="Askey"/>
    <b v="0"/>
    <b v="0"/>
    <b v="0"/>
    <b v="0"/>
    <b v="0"/>
    <n v="0"/>
    <b v="1"/>
    <m/>
    <n v="1"/>
    <m/>
    <n v="931.66666666666663"/>
    <n v="215"/>
    <n v="76366"/>
    <n v="9360"/>
    <n v="161274"/>
    <n v="2.1118560615980932"/>
    <n v="0.62028461538461543"/>
    <n v="1000"/>
    <n v="10716"/>
    <n v="0"/>
    <n v="9360"/>
    <n v="260000"/>
    <n v="4.5263157894736845E-2"/>
    <n v="3.6457489878542512E-2"/>
    <s v="E0000063"/>
    <n v="4.3299738708473312E-2"/>
    <n v="43"/>
    <s v="E63B Du Cane Court"/>
    <s v="Du Cane Court ASTs"/>
    <b v="0"/>
    <s v="AST"/>
    <s v="AST"/>
    <b v="0"/>
    <n v="539"/>
    <s v="100121"/>
    <n v="93"/>
    <d v="2018-11-03T00:00:00"/>
    <s v="FE63B"/>
    <n v="0"/>
    <n v="3.1684209986736905E-2"/>
    <n v="0.11791896917476363"/>
    <n v="247000"/>
    <n v="0.95"/>
    <m/>
    <n v="9005"/>
    <n v="161274"/>
    <s v="AST"/>
  </r>
  <r>
    <m/>
    <s v=""/>
    <n v="969"/>
    <n v="0"/>
    <b v="0"/>
    <s v=""/>
    <s v="55"/>
    <s v="Eaton Manor"/>
    <s v="BN3 3PT"/>
    <x v="4"/>
    <s v="South Coast"/>
    <s v="2KB"/>
    <n v="1616"/>
    <m/>
    <n v="0"/>
    <n v="490"/>
    <s v="AVIVA"/>
    <d v="2005-06-01T00:00:00"/>
    <d v="1999-02-16T00:00:00"/>
    <m/>
    <m/>
    <d v="2006-04-30T00:00:00"/>
    <s v="04-Jun-2019"/>
    <n v="0"/>
    <n v="11198"/>
    <m/>
    <m/>
    <m/>
    <m/>
    <n v="4"/>
    <m/>
    <m/>
    <m/>
    <n v="0"/>
    <s v=""/>
    <s v=""/>
    <s v=""/>
    <n v="0.03"/>
    <n v="0"/>
    <n v="20"/>
    <n v="0"/>
    <n v="227000"/>
    <n v="237500"/>
    <n v="0"/>
    <n v="0"/>
    <n v="0"/>
    <n v="0"/>
    <n v="0"/>
    <n v="0"/>
    <n v="237500"/>
    <n v="0"/>
    <b v="0"/>
    <b v="0"/>
    <n v="0"/>
    <n v="0"/>
    <n v="0"/>
    <n v="88369"/>
    <n v="0"/>
    <n v="0"/>
    <m/>
    <s v="PY"/>
    <n v="0"/>
    <s v=""/>
    <b v="0"/>
    <b v="0"/>
    <b v="0"/>
    <b v="0"/>
    <b v="0"/>
    <n v="0"/>
    <b v="1"/>
    <m/>
    <m/>
    <m/>
    <n v="933.16666666666663"/>
    <n v="215.34615384615384"/>
    <n v="88369"/>
    <n v="8550"/>
    <n v="128706"/>
    <n v="1.4564609761341647"/>
    <n v="0.54191999999999996"/>
    <n v="484.69387755102042"/>
    <n v="10872"/>
    <n v="0"/>
    <n v="8550"/>
    <n v="237500"/>
    <n v="4.9631024930747919E-2"/>
    <n v="4.0079778393351799E-2"/>
    <s v="0000055"/>
    <n v="2.9985283296541574E-2"/>
    <n v="22.853061224489796"/>
    <s v="55 Eaton Manor"/>
    <s v="Eaton Manor ASTs"/>
    <b v="0"/>
    <s v="AST"/>
    <s v=""/>
    <b v="0"/>
    <n v="539"/>
    <s v="043001"/>
    <n v="219"/>
    <d v="2006-06-05T00:00:00"/>
    <s v="F055"/>
    <n v="0"/>
    <n v="3.4741716859875621E-2"/>
    <n v="0.10233226583983071"/>
    <n v="225625"/>
    <n v="0.875"/>
    <m/>
    <n v="9043"/>
    <n v="128706"/>
    <s v="AST"/>
  </r>
  <r>
    <d v="2001-04-02T00:00:00"/>
    <s v="14:34:04"/>
    <n v="364"/>
    <n v="27"/>
    <b v="0"/>
    <s v=""/>
    <s v="19"/>
    <s v="Melford Court"/>
    <s v="SM2 5ET"/>
    <x v="1"/>
    <s v="South West London (Outer)"/>
    <s v="2KB"/>
    <n v="1414"/>
    <m/>
    <n v="0"/>
    <n v="473"/>
    <s v="RBS"/>
    <d v="2004-06-01T00:00:00"/>
    <d v="1998-08-25T00:00:00"/>
    <m/>
    <m/>
    <d v="2014-04-30T00:00:00"/>
    <s v="31-Aug-2019"/>
    <n v="0"/>
    <n v="11220"/>
    <d v="2014-05-02T00:00:00"/>
    <d v="2014-05-08T00:00:00"/>
    <m/>
    <m/>
    <n v="4"/>
    <m/>
    <m/>
    <m/>
    <n v="0"/>
    <s v=""/>
    <s v=""/>
    <s v=""/>
    <n v="0.03"/>
    <n v="0"/>
    <n v="20"/>
    <n v="0"/>
    <n v="235000"/>
    <n v="240000"/>
    <n v="0"/>
    <n v="0"/>
    <n v="0"/>
    <n v="0"/>
    <n v="0"/>
    <n v="0"/>
    <n v="240000"/>
    <n v="0"/>
    <b v="1"/>
    <b v="0"/>
    <n v="0"/>
    <n v="0"/>
    <n v="0"/>
    <n v="64384"/>
    <n v="0"/>
    <n v="0"/>
    <d v="1999-07-06T00:00:00"/>
    <s v="AL"/>
    <n v="0"/>
    <s v="Askey"/>
    <b v="0"/>
    <b v="0"/>
    <b v="0"/>
    <b v="0"/>
    <b v="0"/>
    <n v="0"/>
    <b v="1"/>
    <m/>
    <n v="0"/>
    <m/>
    <n v="935"/>
    <n v="215.76923076923077"/>
    <n v="64384"/>
    <n v="8640"/>
    <n v="154976"/>
    <n v="2.4070576540755466"/>
    <n v="0.64573333333333338"/>
    <n v="507.399577167019"/>
    <n v="10680"/>
    <n v="0"/>
    <n v="8640"/>
    <n v="240000"/>
    <n v="4.9210526315789475E-2"/>
    <n v="4.0644736842105261E-2"/>
    <s v="0000019"/>
    <n v="5.0561797752808987E-2"/>
    <n v="23.720930232558139"/>
    <s v="19 Melford Court"/>
    <s v="Melford Court ASTs"/>
    <b v="0"/>
    <s v="AST"/>
    <s v=""/>
    <b v="0"/>
    <n v="539"/>
    <s v="070006"/>
    <n v="46"/>
    <d v="2016-09-01T00:00:00"/>
    <s v="F019"/>
    <n v="0"/>
    <n v="3.4447367834417444E-2"/>
    <n v="0.14393327534791253"/>
    <n v="228000"/>
    <n v="0.92500000000000004"/>
    <m/>
    <n v="9267"/>
    <n v="154976"/>
    <s v="AST"/>
  </r>
  <r>
    <m/>
    <s v=""/>
    <n v="3532"/>
    <n v="0"/>
    <b v="0"/>
    <s v=""/>
    <s v="6"/>
    <s v="Monterey Gardens"/>
    <s v="EX4"/>
    <x v="5"/>
    <s v="South"/>
    <s v="3KB H"/>
    <n v="0"/>
    <m/>
    <n v="0"/>
    <n v="861"/>
    <s v="Nationwide"/>
    <m/>
    <d v="2001-06-05T00:00:00"/>
    <d v="2014-09-30T00:00:00"/>
    <m/>
    <d v="2016-09-30T00:00:00"/>
    <s v="02-Nov-2019"/>
    <n v="0"/>
    <n v="11232"/>
    <d v="2016-10-10T00:00:00"/>
    <d v="2016-10-28T00:00:00"/>
    <m/>
    <m/>
    <n v="4"/>
    <m/>
    <m/>
    <m/>
    <n v="0"/>
    <s v=""/>
    <s v=""/>
    <s v=""/>
    <n v="0.03"/>
    <n v="0"/>
    <n v="20"/>
    <n v="0"/>
    <n v="200000"/>
    <n v="210000"/>
    <n v="0"/>
    <n v="0"/>
    <n v="0"/>
    <n v="0"/>
    <n v="0"/>
    <n v="0"/>
    <n v="210000"/>
    <n v="0"/>
    <b v="0"/>
    <b v="0"/>
    <n v="0"/>
    <n v="0"/>
    <n v="0"/>
    <n v="96213"/>
    <n v="0"/>
    <n v="0"/>
    <m/>
    <s v="MB"/>
    <n v="0"/>
    <s v="F&amp;F"/>
    <b v="0"/>
    <b v="0"/>
    <b v="0"/>
    <b v="0"/>
    <b v="0"/>
    <n v="0"/>
    <b v="0"/>
    <m/>
    <n v="2"/>
    <m/>
    <n v="936"/>
    <n v="216"/>
    <n v="96213"/>
    <n v="7560"/>
    <n v="95727"/>
    <n v="0.99494870755511211"/>
    <n v="0.45584285714285716"/>
    <n v="243.90243902439025"/>
    <n v="10600"/>
    <n v="0"/>
    <n v="7560"/>
    <n v="210000"/>
    <n v="5.6300751879699247E-2"/>
    <n v="5.6300751879699247E-2"/>
    <s v="0000006"/>
    <n v="5.9622641509433964E-2"/>
    <n v="13.045296167247386"/>
    <s v="6 Monterey Gardens"/>
    <s v="Exeter ASTs - Queensway Portfolio"/>
    <b v="0"/>
    <s v="AST"/>
    <s v="AST"/>
    <b v="0"/>
    <n v="0"/>
    <s v="056002"/>
    <n v="2257"/>
    <d v="2016-11-02T00:00:00"/>
    <s v="HMG06"/>
    <n v="0"/>
    <n v="3.9410525644632211E-2"/>
    <n v="0.11674098094852046"/>
    <n v="199500"/>
    <n v="0.95"/>
    <m/>
    <n v="11232"/>
    <n v="95727"/>
    <s v="AST"/>
  </r>
  <r>
    <d v="2001-07-26T00:00:00"/>
    <s v="11:11:48"/>
    <n v="745"/>
    <n v="31"/>
    <b v="0"/>
    <s v=""/>
    <s v="K51"/>
    <s v="Du Cane Court"/>
    <s v="SW17"/>
    <x v="2"/>
    <s v="South West London (Outer)"/>
    <s v="1KB"/>
    <n v="1818"/>
    <m/>
    <n v="0"/>
    <n v="277"/>
    <s v="RBS"/>
    <d v="2004-06-01T00:00:00"/>
    <d v="2000-05-17T00:00:00"/>
    <m/>
    <m/>
    <m/>
    <s v="02-Sep-2019"/>
    <n v="0"/>
    <n v="11244"/>
    <d v="2013-09-02T00:00:00"/>
    <d v="2013-09-06T00:00:00"/>
    <m/>
    <m/>
    <n v="4"/>
    <m/>
    <m/>
    <m/>
    <n v="0"/>
    <s v=""/>
    <s v=""/>
    <s v=""/>
    <n v="0.03"/>
    <n v="0"/>
    <n v="20"/>
    <n v="0"/>
    <n v="260000"/>
    <n v="260000"/>
    <n v="0"/>
    <n v="0"/>
    <n v="0"/>
    <n v="0"/>
    <n v="0"/>
    <n v="0"/>
    <n v="260000"/>
    <n v="0"/>
    <b v="1"/>
    <b v="0"/>
    <n v="0"/>
    <n v="0"/>
    <n v="0"/>
    <n v="67780"/>
    <n v="0"/>
    <n v="0"/>
    <d v="2001-06-08T00:00:00"/>
    <s v="MB"/>
    <n v="0"/>
    <s v="A&amp;K"/>
    <b v="0"/>
    <b v="0"/>
    <b v="0"/>
    <b v="0"/>
    <b v="0"/>
    <n v="0"/>
    <b v="1"/>
    <m/>
    <n v="0"/>
    <m/>
    <n v="937"/>
    <n v="216.23076923076923"/>
    <n v="67780"/>
    <n v="9360"/>
    <n v="169860"/>
    <n v="2.50604898200059"/>
    <n v="0.65330769230769226"/>
    <n v="938.62815884476538"/>
    <n v="10716"/>
    <n v="0"/>
    <n v="9360"/>
    <n v="260000"/>
    <n v="4.5522267206477736E-2"/>
    <n v="3.5979757085020242E-2"/>
    <s v="K0000051"/>
    <n v="4.9272116461366179E-2"/>
    <n v="40.592057761732853"/>
    <s v="K51 Du Cane Court"/>
    <s v="Du Cane Court ASTs"/>
    <b v="0"/>
    <s v="AST"/>
    <s v=""/>
    <b v="0"/>
    <n v="539"/>
    <s v="100121"/>
    <n v="107"/>
    <d v="2015-09-03T00:00:00"/>
    <s v="FK51"/>
    <n v="0"/>
    <n v="3.1865586501866702E-2"/>
    <n v="0.13111537326645029"/>
    <n v="247000"/>
    <n v="0.95"/>
    <m/>
    <n v="8887"/>
    <n v="169860"/>
    <s v="AST"/>
  </r>
  <r>
    <m/>
    <s v=""/>
    <n v="2131"/>
    <n v="0"/>
    <b v="0"/>
    <s v=""/>
    <s v="4"/>
    <s v="Baynton House"/>
    <s v="SO41"/>
    <x v="9"/>
    <s v="Hampshire"/>
    <s v="3KB"/>
    <n v="2094"/>
    <m/>
    <n v="0"/>
    <n v="728"/>
    <s v="Uncharged"/>
    <m/>
    <d v="2007-08-09T00:00:00"/>
    <m/>
    <m/>
    <d v="2017-03-31T00:00:00"/>
    <s v="01-May-2019"/>
    <n v="0"/>
    <n v="11280"/>
    <d v="2013-05-13T00:00:00"/>
    <d v="2013-05-31T00:00:00"/>
    <m/>
    <m/>
    <n v="4"/>
    <m/>
    <m/>
    <m/>
    <n v="0"/>
    <s v="JohnDWood"/>
    <s v=""/>
    <s v=""/>
    <n v="0.03"/>
    <n v="0"/>
    <n v="20"/>
    <n v="0"/>
    <n v="280000"/>
    <n v="270000"/>
    <n v="0"/>
    <n v="0"/>
    <n v="0"/>
    <n v="0"/>
    <n v="0"/>
    <n v="0"/>
    <n v="270000"/>
    <n v="0"/>
    <b v="0"/>
    <b v="0"/>
    <n v="0"/>
    <n v="0"/>
    <n v="0"/>
    <n v="225488"/>
    <n v="0"/>
    <n v="0"/>
    <m/>
    <s v="AL"/>
    <n v="0"/>
    <s v="R&amp;N"/>
    <b v="0"/>
    <b v="0"/>
    <b v="0"/>
    <b v="0"/>
    <b v="0"/>
    <n v="0"/>
    <b v="0"/>
    <m/>
    <n v="2"/>
    <m/>
    <n v="940"/>
    <n v="216.92307692307693"/>
    <n v="225488"/>
    <n v="9720"/>
    <n v="21292"/>
    <n v="9.4426310934506499E-2"/>
    <n v="7.8859259259259254E-2"/>
    <n v="370.87912087912088"/>
    <n v="10740"/>
    <n v="0"/>
    <n v="9720"/>
    <n v="270000"/>
    <n v="4.3976608187134503E-2"/>
    <n v="3.3711500974658873E-2"/>
    <s v="0000004"/>
    <n v="5.027932960893855E-2"/>
    <n v="15.494505494505495"/>
    <s v="4 Baynton House"/>
    <s v="Baynton House ASTs"/>
    <b v="0"/>
    <s v="AST"/>
    <s v="AST"/>
    <b v="0"/>
    <n v="539"/>
    <s v="070024"/>
    <n v="806"/>
    <d v="2017-05-02T00:00:00"/>
    <s v="F004"/>
    <n v="0"/>
    <n v="3.0783625206752131E-2"/>
    <n v="3.8347938692968139E-2"/>
    <n v="256500"/>
    <n v="0.9"/>
    <m/>
    <n v="8647"/>
    <n v="21292"/>
    <s v="AST"/>
  </r>
  <r>
    <m/>
    <s v=""/>
    <n v="964"/>
    <n v="0"/>
    <b v="0"/>
    <s v=""/>
    <s v="134"/>
    <s v="Eaton Manor"/>
    <s v="BN3 3PT"/>
    <x v="4"/>
    <s v="South Coast"/>
    <s v="2KB"/>
    <n v="1616"/>
    <d v="2002-12-31T00:00:00"/>
    <n v="0"/>
    <n v="660"/>
    <s v="AVIVA"/>
    <d v="2005-06-01T00:00:00"/>
    <d v="1999-02-16T00:00:00"/>
    <m/>
    <m/>
    <d v="2015-10-16T00:00:00"/>
    <s v="27-Oct-2019"/>
    <n v="0"/>
    <n v="11280"/>
    <d v="2017-10-09T00:00:00"/>
    <d v="2017-10-13T00:00:00"/>
    <m/>
    <m/>
    <n v="4"/>
    <m/>
    <m/>
    <m/>
    <n v="0"/>
    <s v=""/>
    <s v=""/>
    <s v=""/>
    <n v="0.03"/>
    <n v="0"/>
    <n v="20"/>
    <n v="0"/>
    <n v="227000"/>
    <n v="237500"/>
    <n v="0"/>
    <n v="0"/>
    <n v="0"/>
    <n v="0"/>
    <n v="0"/>
    <n v="0"/>
    <n v="237500"/>
    <n v="0"/>
    <b v="0"/>
    <b v="0"/>
    <n v="0"/>
    <n v="0"/>
    <n v="0"/>
    <n v="107415"/>
    <n v="0"/>
    <n v="0"/>
    <m/>
    <s v="PY"/>
    <n v="0"/>
    <s v="Maguire"/>
    <b v="0"/>
    <b v="0"/>
    <b v="0"/>
    <b v="0"/>
    <b v="0"/>
    <n v="0"/>
    <b v="1"/>
    <m/>
    <n v="0"/>
    <m/>
    <n v="940"/>
    <n v="216.92307692307693"/>
    <n v="107415"/>
    <n v="8550"/>
    <n v="109660"/>
    <n v="1.0209002467066983"/>
    <n v="0.46172631578947371"/>
    <n v="359.84848484848487"/>
    <n v="10740"/>
    <n v="0"/>
    <n v="8550"/>
    <n v="237500"/>
    <n v="4.9994459833795017E-2"/>
    <n v="4.044321329639889E-2"/>
    <s v="0000134"/>
    <n v="5.027932960893855E-2"/>
    <n v="17.09090909090909"/>
    <s v="134 Eaton Manor"/>
    <s v="Eaton Manor ASTs"/>
    <b v="0"/>
    <s v="AST"/>
    <s v=""/>
    <b v="0"/>
    <n v="539"/>
    <s v="043001"/>
    <n v="214"/>
    <d v="2017-10-28T00:00:00"/>
    <s v="F134"/>
    <n v="0"/>
    <n v="3.499612128767611E-2"/>
    <n v="8.4950891402504308E-2"/>
    <n v="225625"/>
    <n v="0.875"/>
    <m/>
    <n v="9125"/>
    <n v="109660"/>
    <s v="AST"/>
  </r>
  <r>
    <m/>
    <s v=""/>
    <n v="3590"/>
    <n v="0"/>
    <b v="0"/>
    <s v=""/>
    <s v="27"/>
    <s v="Monterey Gardens"/>
    <s v="EX4"/>
    <x v="5"/>
    <s v="West"/>
    <s v="4KB H"/>
    <n v="0"/>
    <m/>
    <n v="0"/>
    <n v="861"/>
    <s v="Nationwide"/>
    <m/>
    <d v="2001-06-05T00:00:00"/>
    <m/>
    <m/>
    <d v="2017-11-30T00:00:00"/>
    <s v="15-Feb-2020"/>
    <n v="0"/>
    <n v="11280"/>
    <d v="2017-12-21T00:00:00"/>
    <d v="2018-01-05T00:00:00"/>
    <d v="2018-02-05T00:00:00"/>
    <m/>
    <n v="4"/>
    <m/>
    <m/>
    <m/>
    <n v="0"/>
    <s v="Wilkinson Grant"/>
    <s v=""/>
    <s v=""/>
    <n v="0.03"/>
    <n v="0"/>
    <n v="20"/>
    <n v="0"/>
    <n v="190000"/>
    <n v="230000"/>
    <n v="0"/>
    <n v="0"/>
    <n v="0"/>
    <n v="0"/>
    <n v="0"/>
    <n v="0"/>
    <n v="230000"/>
    <n v="0"/>
    <b v="0"/>
    <b v="0"/>
    <n v="0"/>
    <n v="0"/>
    <n v="0"/>
    <n v="107451"/>
    <n v="0"/>
    <n v="0"/>
    <m/>
    <s v="MB"/>
    <n v="0"/>
    <s v="F&amp;F"/>
    <b v="0"/>
    <b v="0"/>
    <b v="0"/>
    <b v="0"/>
    <b v="0"/>
    <n v="0"/>
    <b v="0"/>
    <n v="60"/>
    <n v="2"/>
    <m/>
    <n v="940"/>
    <n v="216.92307692307693"/>
    <n v="107451"/>
    <n v="8280"/>
    <n v="102769"/>
    <n v="0.9564266502871076"/>
    <n v="0.44682173913043477"/>
    <n v="267.13124274099886"/>
    <n v="11100"/>
    <n v="0"/>
    <n v="8280"/>
    <n v="230000"/>
    <n v="5.1624713958810069E-2"/>
    <n v="5.1624713958810069E-2"/>
    <s v="0000027"/>
    <n v="1.6216216216216217E-2"/>
    <n v="13.101045296167248"/>
    <s v="27 Monterey Gardens"/>
    <s v="Exeter ASTs - Queensway Portfolio"/>
    <b v="0"/>
    <s v="AST"/>
    <s v="AST"/>
    <b v="0"/>
    <n v="0"/>
    <s v="056002"/>
    <n v="2318"/>
    <d v="2018-02-16T00:00:00"/>
    <s v="HMG27"/>
    <n v="0"/>
    <n v="3.6137299155752499E-2"/>
    <n v="0.10497808303319653"/>
    <n v="218500"/>
    <n v="0.95"/>
    <m/>
    <n v="11280"/>
    <n v="102769"/>
    <s v="AST"/>
  </r>
  <r>
    <m/>
    <s v=""/>
    <n v="4125"/>
    <n v="0"/>
    <b v="0"/>
    <s v=""/>
    <s v="22"/>
    <s v="Bicknoller Road (ast)"/>
    <s v="EN1"/>
    <x v="2"/>
    <s v="North London"/>
    <s v="3KB"/>
    <n v="0"/>
    <m/>
    <n v="0"/>
    <n v="600"/>
    <s v="Uncharged"/>
    <m/>
    <d v="2017-02-24T00:00:00"/>
    <m/>
    <m/>
    <d v="2018-10-21T00:00:00"/>
    <s v="under offer"/>
    <n v="23"/>
    <n v="11340"/>
    <d v="2018-11-19T00:00:00"/>
    <d v="2019-02-25T00:00:00"/>
    <d v="2019-03-12T00:00:00"/>
    <d v="2019-03-25T00:00:00"/>
    <n v="4"/>
    <d v="2019-04-22T00:00:00"/>
    <m/>
    <m/>
    <n v="0"/>
    <s v="Fullers"/>
    <s v=""/>
    <s v=""/>
    <n v="0.03"/>
    <n v="0"/>
    <n v="20"/>
    <n v="0"/>
    <n v="315000"/>
    <n v="350000"/>
    <n v="0"/>
    <n v="0"/>
    <n v="0"/>
    <n v="0"/>
    <n v="0"/>
    <n v="0"/>
    <n v="350000"/>
    <n v="0"/>
    <b v="0"/>
    <b v="0"/>
    <n v="0"/>
    <n v="0"/>
    <n v="0"/>
    <n v="282506"/>
    <n v="0"/>
    <n v="0"/>
    <m/>
    <s v="PY"/>
    <n v="0"/>
    <s v="CPE"/>
    <b v="0"/>
    <b v="0"/>
    <b v="0"/>
    <b v="0"/>
    <b v="0"/>
    <n v="0"/>
    <b v="0"/>
    <n v="3"/>
    <n v="14"/>
    <n v="1"/>
    <n v="945"/>
    <n v="218.07692307692307"/>
    <n v="282506"/>
    <n v="12600"/>
    <n v="37394"/>
    <n v="0.13236533029386988"/>
    <n v="0.10684"/>
    <n v="583.33333333333337"/>
    <n v="11340"/>
    <n v="0"/>
    <n v="12600"/>
    <n v="350000"/>
    <n v="3.4105263157894736E-2"/>
    <n v="3.4105263157894736E-2"/>
    <s v="0000022"/>
    <n v="0"/>
    <n v="18.899999999999999"/>
    <s v="22 Bicknoller Road (ast)"/>
    <s v="ASTs On Market For Let"/>
    <b v="0"/>
    <s v="Vacant"/>
    <s v="AST"/>
    <b v="0"/>
    <n v="0"/>
    <s v="070031"/>
    <n v="2865"/>
    <m/>
    <s v="F22BR"/>
    <n v="0"/>
    <n v="2.3873683803959895E-2"/>
    <n v="4.0140740373655781E-2"/>
    <n v="332500"/>
    <n v="0.92500000000000004"/>
    <m/>
    <n v="11340"/>
    <n v="37394"/>
    <s v="AST"/>
  </r>
  <r>
    <m/>
    <s v=""/>
    <n v="4128"/>
    <n v="0"/>
    <b v="0"/>
    <s v=""/>
    <s v="50"/>
    <s v="Bicknoller Road (ast)"/>
    <s v="EN1"/>
    <x v="2"/>
    <s v="North London"/>
    <s v="3KB"/>
    <n v="0"/>
    <m/>
    <n v="0"/>
    <n v="620"/>
    <s v="Uncharged"/>
    <m/>
    <d v="2017-02-24T00:00:00"/>
    <m/>
    <m/>
    <d v="2018-10-21T00:00:00"/>
    <s v="vacant"/>
    <n v="23"/>
    <n v="11340"/>
    <d v="2018-11-19T00:00:00"/>
    <d v="2019-03-29T00:00:00"/>
    <m/>
    <m/>
    <n v="4"/>
    <m/>
    <m/>
    <m/>
    <n v="0"/>
    <s v=""/>
    <s v=""/>
    <s v=""/>
    <n v="0.03"/>
    <n v="0"/>
    <n v="20"/>
    <n v="0"/>
    <n v="315000"/>
    <n v="350000"/>
    <n v="0"/>
    <n v="0"/>
    <n v="0"/>
    <n v="0"/>
    <n v="0"/>
    <n v="0"/>
    <n v="350000"/>
    <n v="0"/>
    <b v="0"/>
    <b v="0"/>
    <n v="0"/>
    <n v="0"/>
    <n v="0"/>
    <n v="282506"/>
    <n v="0"/>
    <n v="0"/>
    <m/>
    <s v="RB"/>
    <n v="0"/>
    <s v="CPE"/>
    <b v="0"/>
    <b v="0"/>
    <b v="0"/>
    <b v="0"/>
    <b v="0"/>
    <n v="0"/>
    <b v="0"/>
    <m/>
    <n v="18"/>
    <m/>
    <n v="945"/>
    <n v="218.07692307692307"/>
    <n v="282506"/>
    <n v="12600"/>
    <n v="37394"/>
    <n v="0.13236533029386988"/>
    <n v="0.10684"/>
    <n v="564.51612903225805"/>
    <n v="11340"/>
    <n v="0"/>
    <n v="12600"/>
    <n v="350000"/>
    <n v="3.4105263157894736E-2"/>
    <n v="3.4105263157894736E-2"/>
    <s v="0000050"/>
    <n v="0"/>
    <n v="18.29032258064516"/>
    <s v="50 Bicknoller Road (ast)"/>
    <s v="Under Modernisation for Let - for current ASTs"/>
    <b v="0"/>
    <s v=""/>
    <s v="AST"/>
    <b v="0"/>
    <n v="0"/>
    <s v="070037"/>
    <n v="2868"/>
    <m/>
    <s v="F50BR"/>
    <n v="0"/>
    <n v="2.3873683803959895E-2"/>
    <n v="4.0140740373655781E-2"/>
    <n v="332500"/>
    <n v="0.92500000000000004"/>
    <m/>
    <n v="11340"/>
    <n v="37394"/>
    <s v="AST"/>
  </r>
  <r>
    <m/>
    <s v=""/>
    <n v="1449"/>
    <n v="0"/>
    <b v="0"/>
    <s v=""/>
    <s v="145"/>
    <s v="Eaton Manor"/>
    <s v="BN3 3PT"/>
    <x v="4"/>
    <s v="South Coast"/>
    <s v="3KB"/>
    <n v="1996"/>
    <m/>
    <n v="0"/>
    <n v="650"/>
    <s v="AVIVA"/>
    <d v="2005-06-01T00:00:00"/>
    <d v="1999-02-16T00:00:00"/>
    <d v="2004-07-19T00:00:00"/>
    <d v="2004-08-09T00:00:00"/>
    <d v="2004-08-01T00:00:00"/>
    <s v="30-Nov-2019"/>
    <n v="0"/>
    <n v="11340"/>
    <d v="2004-08-23T00:00:00"/>
    <d v="2004-10-27T00:00:00"/>
    <m/>
    <m/>
    <n v="4"/>
    <m/>
    <m/>
    <m/>
    <n v="0"/>
    <s v=""/>
    <s v=""/>
    <s v=""/>
    <n v="0.03"/>
    <n v="0"/>
    <n v="20"/>
    <n v="0"/>
    <n v="280000"/>
    <n v="275000"/>
    <n v="0"/>
    <n v="0"/>
    <n v="0"/>
    <n v="0"/>
    <n v="0"/>
    <n v="0"/>
    <n v="275000"/>
    <n v="0"/>
    <b v="1"/>
    <b v="0"/>
    <n v="0"/>
    <n v="0"/>
    <n v="0"/>
    <n v="100365"/>
    <n v="0"/>
    <n v="0"/>
    <m/>
    <s v="PY"/>
    <n v="0"/>
    <s v="Maguire"/>
    <b v="0"/>
    <b v="0"/>
    <b v="0"/>
    <b v="0"/>
    <b v="0"/>
    <n v="0"/>
    <b v="1"/>
    <m/>
    <n v="9"/>
    <m/>
    <n v="945"/>
    <n v="218.07692307692307"/>
    <n v="100365"/>
    <n v="9900"/>
    <n v="150985"/>
    <n v="1.5043590893239676"/>
    <n v="0.54903636363636366"/>
    <n v="423.07692307692309"/>
    <n v="10800"/>
    <n v="0"/>
    <n v="9900"/>
    <n v="275000"/>
    <n v="4.3406698564593303E-2"/>
    <n v="3.3703349282296652E-2"/>
    <s v="0000145"/>
    <n v="0.05"/>
    <n v="17.446153846153845"/>
    <s v="145 Eaton Manor"/>
    <s v="Eaton Manor ASTs"/>
    <b v="0"/>
    <s v="AST"/>
    <s v=""/>
    <b v="0"/>
    <n v="539"/>
    <s v="043001"/>
    <n v="400"/>
    <d v="2004-12-01T00:00:00"/>
    <s v="F145"/>
    <n v="0"/>
    <n v="3.0384688477767142E-2"/>
    <n v="8.7729786280077715E-2"/>
    <n v="261250"/>
    <n v="0.875"/>
    <m/>
    <n v="8805"/>
    <n v="150985"/>
    <s v="AST"/>
  </r>
  <r>
    <m/>
    <s v=""/>
    <n v="2463"/>
    <n v="0"/>
    <b v="0"/>
    <s v=""/>
    <s v="39"/>
    <s v="Eaton Manor"/>
    <s v="BN3"/>
    <x v="4"/>
    <s v="Sussex"/>
    <s v="2KB"/>
    <n v="1616"/>
    <m/>
    <n v="0"/>
    <n v="590"/>
    <s v="AVIVA"/>
    <m/>
    <d v="1999-02-16T00:00:00"/>
    <m/>
    <m/>
    <d v="2009-06-22T00:00:00"/>
    <s v="28-Oct-2019"/>
    <n v="0"/>
    <n v="11340"/>
    <d v="2016-10-10T00:00:00"/>
    <d v="2016-10-28T00:00:00"/>
    <m/>
    <m/>
    <n v="4"/>
    <m/>
    <m/>
    <m/>
    <n v="0"/>
    <s v=""/>
    <s v=""/>
    <s v=""/>
    <n v="0.03"/>
    <n v="0"/>
    <n v="20"/>
    <n v="0"/>
    <n v="227000"/>
    <n v="237500"/>
    <n v="0"/>
    <n v="0"/>
    <n v="0"/>
    <n v="0"/>
    <n v="0"/>
    <n v="0"/>
    <n v="237500"/>
    <n v="0"/>
    <b v="1"/>
    <b v="0"/>
    <n v="0"/>
    <n v="0"/>
    <n v="0"/>
    <n v="85451"/>
    <n v="0"/>
    <n v="0"/>
    <m/>
    <s v="PY"/>
    <n v="0"/>
    <s v="Maguire"/>
    <b v="0"/>
    <b v="0"/>
    <b v="0"/>
    <b v="0"/>
    <b v="0"/>
    <n v="0"/>
    <b v="0"/>
    <m/>
    <n v="2"/>
    <m/>
    <n v="945"/>
    <n v="218.07692307692307"/>
    <n v="85451"/>
    <n v="8550"/>
    <n v="131624"/>
    <n v="1.5403447589846813"/>
    <n v="0.55420631578947366"/>
    <n v="402.54237288135596"/>
    <n v="10980"/>
    <n v="0"/>
    <n v="8550"/>
    <n v="237500"/>
    <n v="5.0260387811634347E-2"/>
    <n v="4.0709141274238227E-2"/>
    <s v="0000039"/>
    <n v="3.2786885245901641E-2"/>
    <n v="19.220338983050848"/>
    <s v="39 Eaton Manor"/>
    <s v="Eaton Manor ASTs"/>
    <b v="0"/>
    <s v="AST"/>
    <s v=""/>
    <b v="0"/>
    <n v="539"/>
    <s v="043001"/>
    <n v="1158"/>
    <d v="2016-10-29T00:00:00"/>
    <s v="F039"/>
    <n v="0"/>
    <n v="3.5182270868993532E-2"/>
    <n v="0.10748850218253736"/>
    <n v="225625"/>
    <n v="0.875"/>
    <m/>
    <n v="9185"/>
    <n v="131624"/>
    <s v="AST"/>
  </r>
  <r>
    <m/>
    <s v=""/>
    <n v="2132"/>
    <n v="0"/>
    <b v="0"/>
    <s v=""/>
    <s v="5"/>
    <s v="Baynton House"/>
    <s v="SO41"/>
    <x v="9"/>
    <s v="Hampshire"/>
    <s v="3KB"/>
    <n v="2094"/>
    <m/>
    <n v="0"/>
    <n v="1076"/>
    <s v="Uncharged"/>
    <m/>
    <d v="2007-08-09T00:00:00"/>
    <m/>
    <m/>
    <d v="2017-09-09T00:00:00"/>
    <s v="29-Jun-2019"/>
    <n v="0"/>
    <n v="11400"/>
    <d v="2017-10-02T00:00:00"/>
    <d v="2017-10-06T00:00:00"/>
    <d v="2017-10-06T00:00:00"/>
    <m/>
    <n v="4"/>
    <m/>
    <m/>
    <m/>
    <n v="0"/>
    <s v="JohnDWood"/>
    <s v=""/>
    <s v=""/>
    <n v="0.03"/>
    <n v="0"/>
    <n v="20"/>
    <n v="0"/>
    <n v="320000"/>
    <n v="320000"/>
    <n v="0"/>
    <n v="0"/>
    <n v="0"/>
    <n v="0"/>
    <n v="0"/>
    <n v="0"/>
    <n v="320000"/>
    <n v="0"/>
    <b v="0"/>
    <b v="0"/>
    <n v="0"/>
    <n v="0"/>
    <n v="0"/>
    <n v="233937"/>
    <n v="0"/>
    <n v="0"/>
    <m/>
    <s v="AL"/>
    <n v="0"/>
    <s v="R&amp;N"/>
    <b v="0"/>
    <b v="0"/>
    <b v="0"/>
    <b v="0"/>
    <b v="0"/>
    <n v="0"/>
    <b v="0"/>
    <n v="77"/>
    <n v="0"/>
    <m/>
    <n v="950"/>
    <n v="219.23076923076923"/>
    <n v="233937"/>
    <n v="11520"/>
    <n v="58543"/>
    <n v="0.25025113598960402"/>
    <n v="0.18294687500000001"/>
    <n v="297.3977695167286"/>
    <n v="11400"/>
    <n v="0"/>
    <n v="11520"/>
    <n v="320000"/>
    <n v="3.7499999999999999E-2"/>
    <n v="2.8838815789473685E-2"/>
    <s v="0000005"/>
    <n v="0"/>
    <n v="10.594795539033457"/>
    <s v="5 Baynton House"/>
    <s v="Baynton House ASTs"/>
    <b v="0"/>
    <s v="AST"/>
    <s v="AST"/>
    <b v="0"/>
    <n v="539"/>
    <s v="070024"/>
    <n v="807"/>
    <d v="2018-06-30T00:00:00"/>
    <s v="F005"/>
    <n v="0"/>
    <n v="2.6249999552965163E-2"/>
    <n v="3.7475901631635868E-2"/>
    <n v="304000"/>
    <n v="0.9"/>
    <m/>
    <n v="8767"/>
    <n v="58543"/>
    <s v="AST"/>
  </r>
  <r>
    <m/>
    <s v=""/>
    <n v="2875"/>
    <n v="0"/>
    <b v="0"/>
    <s v=""/>
    <s v="13"/>
    <s v="Bonchurch Road"/>
    <s v="BN2"/>
    <x v="3"/>
    <s v="Sussex"/>
    <s v="3kb balc"/>
    <n v="966"/>
    <m/>
    <n v="0"/>
    <n v="483"/>
    <s v="RBS"/>
    <m/>
    <d v="2005-03-22T00:00:00"/>
    <m/>
    <m/>
    <d v="2018-03-21T00:00:00"/>
    <s v="28-May-2019"/>
    <n v="0"/>
    <n v="11400"/>
    <d v="2018-03-26T00:00:00"/>
    <d v="2018-04-11T00:00:00"/>
    <m/>
    <m/>
    <n v="4"/>
    <m/>
    <m/>
    <m/>
    <n v="0"/>
    <s v="B.Aldenham"/>
    <s v=""/>
    <s v=""/>
    <n v="0.03"/>
    <n v="0"/>
    <n v="20"/>
    <n v="0"/>
    <n v="200000"/>
    <n v="230000"/>
    <n v="0"/>
    <n v="0"/>
    <n v="0"/>
    <n v="0"/>
    <n v="0"/>
    <n v="0"/>
    <n v="230000"/>
    <n v="0"/>
    <b v="0"/>
    <b v="0"/>
    <n v="0"/>
    <n v="0"/>
    <n v="0"/>
    <n v="140674"/>
    <n v="0"/>
    <n v="0"/>
    <m/>
    <s v="AL"/>
    <n v="0"/>
    <s v="Maguire"/>
    <b v="0"/>
    <b v="0"/>
    <b v="0"/>
    <b v="0"/>
    <b v="0"/>
    <n v="0"/>
    <b v="0"/>
    <m/>
    <n v="2"/>
    <m/>
    <n v="950"/>
    <n v="219.23076923076923"/>
    <n v="140674"/>
    <n v="8280"/>
    <n v="69546"/>
    <n v="0.49437707038969531"/>
    <n v="0.30237391304347827"/>
    <n v="476.1904761904762"/>
    <n v="10740"/>
    <n v="0"/>
    <n v="8280"/>
    <n v="230000"/>
    <n v="5.2173913043478258E-2"/>
    <n v="4.7752860411899314E-2"/>
    <s v="0000013"/>
    <n v="6.1452513966480445E-2"/>
    <n v="23.602484472049689"/>
    <s v="13 Bonchurch Road"/>
    <s v="Bonchurch Road ASTs"/>
    <b v="0"/>
    <s v="AST"/>
    <s v="AST"/>
    <b v="0"/>
    <n v="0"/>
    <s v="046014"/>
    <n v="1589"/>
    <d v="2018-05-29T00:00:00"/>
    <s v="F013"/>
    <n v="0"/>
    <n v="3.6521738508473268E-2"/>
    <n v="7.4171488690163073E-2"/>
    <n v="218500"/>
    <n v="0.875"/>
    <m/>
    <n v="10434"/>
    <n v="69546"/>
    <s v="AST"/>
  </r>
  <r>
    <m/>
    <s v=""/>
    <n v="1591"/>
    <n v="0"/>
    <b v="0"/>
    <s v=""/>
    <s v="25"/>
    <s v="Bonchurch Road"/>
    <s v="BN2 3PJ"/>
    <x v="3"/>
    <s v="South Coast"/>
    <s v="3kb balc"/>
    <n v="966"/>
    <m/>
    <n v="0"/>
    <n v="487"/>
    <s v="RBS"/>
    <m/>
    <d v="2005-03-22T00:00:00"/>
    <m/>
    <m/>
    <d v="2018-03-16T00:00:00"/>
    <s v="24-May-2019"/>
    <n v="0"/>
    <n v="11400"/>
    <d v="2018-03-26T00:00:00"/>
    <d v="2018-04-11T00:00:00"/>
    <m/>
    <m/>
    <n v="4"/>
    <m/>
    <m/>
    <m/>
    <n v="0"/>
    <s v="B.Aldenham"/>
    <s v=""/>
    <s v=""/>
    <n v="0"/>
    <n v="0"/>
    <n v="20"/>
    <n v="0"/>
    <n v="200000"/>
    <n v="230000"/>
    <n v="0"/>
    <n v="0"/>
    <n v="0"/>
    <n v="0"/>
    <n v="0"/>
    <n v="0"/>
    <n v="230000"/>
    <n v="0"/>
    <b v="0"/>
    <b v="0"/>
    <n v="0"/>
    <n v="0"/>
    <n v="0"/>
    <n v="144006"/>
    <n v="0"/>
    <n v="0"/>
    <m/>
    <s v="AL"/>
    <n v="0"/>
    <s v="Maguire"/>
    <b v="0"/>
    <b v="0"/>
    <b v="0"/>
    <b v="0"/>
    <b v="0"/>
    <n v="0"/>
    <b v="0"/>
    <m/>
    <n v="2"/>
    <m/>
    <n v="950"/>
    <n v="219.23076923076923"/>
    <n v="144006"/>
    <n v="0"/>
    <n v="74494"/>
    <n v="0.51729789036567919"/>
    <n v="0.32388695652173916"/>
    <n v="472.27926078028747"/>
    <n v="11400"/>
    <n v="0"/>
    <n v="0"/>
    <n v="230000"/>
    <n v="5.2173913043478258E-2"/>
    <n v="4.5286041189931348E-2"/>
    <s v="0000025"/>
    <n v="0"/>
    <n v="23.408624229979466"/>
    <s v="25 Bonchurch Road"/>
    <s v="Bonchurch Road ASTs"/>
    <b v="0"/>
    <s v="AST"/>
    <s v="AST"/>
    <b v="0"/>
    <n v="539"/>
    <s v="046014"/>
    <n v="437"/>
    <d v="2018-05-25T00:00:00"/>
    <s v="F025"/>
    <n v="0"/>
    <n v="3.6521738508473268E-2"/>
    <n v="6.8712414760496096E-2"/>
    <n v="218500"/>
    <n v="0.875"/>
    <m/>
    <n v="9895"/>
    <n v="74494"/>
    <s v="AST"/>
  </r>
  <r>
    <m/>
    <s v=""/>
    <n v="1589"/>
    <n v="0"/>
    <b v="0"/>
    <s v=""/>
    <s v="33A"/>
    <s v="Bonchurch Road"/>
    <s v="BN2 3PJ"/>
    <x v="3"/>
    <s v="South Coast"/>
    <s v="3kb balc"/>
    <n v="966"/>
    <m/>
    <n v="0"/>
    <n v="466"/>
    <s v="RBS"/>
    <m/>
    <d v="2005-03-22T00:00:00"/>
    <m/>
    <m/>
    <d v="2018-05-15T00:00:00"/>
    <s v="03-Jun-2019"/>
    <n v="0"/>
    <n v="11400"/>
    <d v="2016-11-01T00:00:00"/>
    <d v="2016-12-23T00:00:00"/>
    <m/>
    <m/>
    <n v="4"/>
    <m/>
    <m/>
    <m/>
    <n v="0"/>
    <s v="B.Aldenham"/>
    <s v=""/>
    <s v=""/>
    <n v="0.03"/>
    <n v="0"/>
    <n v="20"/>
    <n v="0"/>
    <n v="200000"/>
    <n v="230000"/>
    <n v="0"/>
    <n v="0"/>
    <n v="0"/>
    <n v="0"/>
    <n v="0"/>
    <n v="0"/>
    <n v="230000"/>
    <n v="0"/>
    <b v="0"/>
    <b v="0"/>
    <n v="0"/>
    <n v="0"/>
    <n v="0"/>
    <n v="148135"/>
    <n v="0"/>
    <n v="0"/>
    <m/>
    <s v="AL"/>
    <n v="0"/>
    <s v="Maguire"/>
    <b v="0"/>
    <b v="0"/>
    <b v="0"/>
    <b v="0"/>
    <b v="0"/>
    <n v="0"/>
    <b v="0"/>
    <m/>
    <n v="7"/>
    <m/>
    <n v="950"/>
    <n v="219.23076923076923"/>
    <n v="148135"/>
    <n v="8280"/>
    <n v="62085"/>
    <n v="0.41911094609646604"/>
    <n v="0.26993478260869563"/>
    <n v="493.56223175965664"/>
    <n v="11742"/>
    <n v="0"/>
    <n v="8280"/>
    <n v="230000"/>
    <n v="5.2173913043478258E-2"/>
    <n v="4.5286041189931348E-2"/>
    <s v="000033A"/>
    <n v="-2.9126213592233011E-2"/>
    <n v="24.463519313304722"/>
    <s v="33A Bonchurch Road"/>
    <s v="Bonchurch Road ASTs"/>
    <b v="0"/>
    <s v="AST"/>
    <s v="AST"/>
    <b v="0"/>
    <n v="539"/>
    <s v="046014"/>
    <n v="435"/>
    <d v="2018-06-04T00:00:00"/>
    <s v="F033A"/>
    <n v="0"/>
    <n v="3.6521738508473268E-2"/>
    <n v="6.6797178249569655E-2"/>
    <n v="218500"/>
    <n v="0.875"/>
    <m/>
    <n v="9895"/>
    <n v="62085"/>
    <s v="AST"/>
  </r>
  <r>
    <m/>
    <s v=""/>
    <n v="2120"/>
    <n v="0"/>
    <b v="0"/>
    <s v=""/>
    <s v="29"/>
    <s v="Fairland House (ast)"/>
    <s v="BR2"/>
    <x v="2"/>
    <s v=""/>
    <s v="3KB F"/>
    <n v="1358"/>
    <m/>
    <n v="0"/>
    <n v="657"/>
    <s v="Nationwide"/>
    <m/>
    <d v="2001-06-05T00:00:00"/>
    <m/>
    <m/>
    <d v="2019-01-14T00:00:00"/>
    <s v="vacant"/>
    <n v="11"/>
    <n v="11400"/>
    <d v="2019-04-01T00:00:00"/>
    <d v="2019-05-28T00:00:00"/>
    <m/>
    <m/>
    <n v="4"/>
    <m/>
    <m/>
    <m/>
    <n v="0"/>
    <s v=""/>
    <s v=""/>
    <s v=""/>
    <n v="0.03"/>
    <n v="0"/>
    <n v="20"/>
    <n v="0"/>
    <n v="325000"/>
    <n v="300000"/>
    <n v="0"/>
    <n v="0"/>
    <n v="0"/>
    <n v="0"/>
    <n v="0"/>
    <n v="0"/>
    <n v="300000"/>
    <n v="0"/>
    <b v="1"/>
    <b v="0"/>
    <n v="0"/>
    <n v="0"/>
    <n v="58000"/>
    <n v="123197"/>
    <n v="0"/>
    <n v="0"/>
    <m/>
    <s v="OC"/>
    <n v="0"/>
    <s v="Nfleet"/>
    <b v="0"/>
    <b v="0"/>
    <b v="0"/>
    <b v="0"/>
    <b v="0"/>
    <n v="1"/>
    <b v="0"/>
    <m/>
    <n v="8"/>
    <m/>
    <n v="950"/>
    <n v="219.23076923076923"/>
    <n v="181197"/>
    <n v="10800"/>
    <n v="93003"/>
    <n v="0.51327008725310019"/>
    <n v="0.31001000000000001"/>
    <n v="456.62100456621005"/>
    <n v="11400"/>
    <n v="0"/>
    <n v="10800"/>
    <n v="300000"/>
    <n v="0.04"/>
    <n v="3.3568421052631581E-2"/>
    <s v="0000029"/>
    <n v="0"/>
    <n v="17.351598173515981"/>
    <s v="29 Fairland House (ast)"/>
    <s v="Under Modernisation for Let - for current ASTs"/>
    <b v="0"/>
    <s v="AST"/>
    <s v="AST"/>
    <b v="0"/>
    <n v="475"/>
    <s v="056004"/>
    <n v="795"/>
    <m/>
    <s v="F029"/>
    <n v="88.280060882800612"/>
    <n v="2.7999999523162844E-2"/>
    <n v="7.765611175596808E-2"/>
    <n v="285000"/>
    <n v="0.92500000000000004"/>
    <m/>
    <n v="9567"/>
    <n v="93003"/>
    <s v="AST"/>
  </r>
  <r>
    <m/>
    <s v=""/>
    <n v="2804"/>
    <n v="0"/>
    <b v="0"/>
    <s v=""/>
    <s v="23"/>
    <s v="Monterey Gardens"/>
    <s v="EX4"/>
    <x v="5"/>
    <s v="South West"/>
    <s v="4KB H"/>
    <n v="0"/>
    <m/>
    <n v="0"/>
    <n v="861"/>
    <s v="Nationwide"/>
    <m/>
    <d v="2001-06-05T00:00:00"/>
    <d v="2011-10-20T00:00:00"/>
    <m/>
    <d v="2011-10-31T00:00:00"/>
    <s v="24-Feb-2020"/>
    <n v="0"/>
    <n v="11400"/>
    <d v="2012-03-07T00:00:00"/>
    <d v="2012-05-18T00:00:00"/>
    <m/>
    <m/>
    <n v="4"/>
    <m/>
    <m/>
    <m/>
    <n v="0"/>
    <s v=""/>
    <s v=""/>
    <s v=""/>
    <n v="0.03"/>
    <n v="0"/>
    <n v="20"/>
    <n v="0"/>
    <n v="225000"/>
    <n v="230000"/>
    <n v="0"/>
    <n v="0"/>
    <n v="0"/>
    <n v="0"/>
    <n v="0"/>
    <n v="0"/>
    <n v="230000"/>
    <n v="0"/>
    <b v="0"/>
    <b v="0"/>
    <n v="0"/>
    <n v="0"/>
    <n v="0"/>
    <n v="104782"/>
    <n v="0"/>
    <n v="0"/>
    <m/>
    <s v="MB"/>
    <n v="0"/>
    <s v="F&amp;F"/>
    <b v="0"/>
    <b v="0"/>
    <b v="0"/>
    <b v="0"/>
    <b v="0"/>
    <n v="0"/>
    <b v="0"/>
    <m/>
    <n v="10"/>
    <m/>
    <n v="950"/>
    <n v="219.23076923076923"/>
    <n v="104782"/>
    <n v="8280"/>
    <n v="105438"/>
    <n v="1.0062606172815942"/>
    <n v="0.45842608695652176"/>
    <n v="267.13124274099886"/>
    <n v="11322"/>
    <n v="0"/>
    <n v="8280"/>
    <n v="230000"/>
    <n v="5.2173913043478258E-2"/>
    <n v="5.2173913043478258E-2"/>
    <s v="0000023"/>
    <n v="6.8892421833598302E-3"/>
    <n v="13.240418118466899"/>
    <s v="23 Monterey Gardens"/>
    <s v="Exeter ASTs - Queensway Portfolio"/>
    <b v="0"/>
    <s v="AST"/>
    <s v=""/>
    <b v="0"/>
    <n v="0"/>
    <s v="056002"/>
    <n v="1516"/>
    <d v="2017-02-25T00:00:00"/>
    <s v="HMG23"/>
    <n v="0"/>
    <n v="3.6521738508473268E-2"/>
    <n v="0.10879731251550839"/>
    <n v="218500"/>
    <n v="0.95"/>
    <m/>
    <n v="11400"/>
    <n v="105438"/>
    <s v="AST"/>
  </r>
  <r>
    <m/>
    <s v=""/>
    <n v="1225"/>
    <n v="0"/>
    <b v="0"/>
    <s v=""/>
    <s v="24"/>
    <s v="Lebanon Close"/>
    <s v="EX4"/>
    <x v="5"/>
    <s v="Exeter"/>
    <s v="4KBF"/>
    <n v="3777"/>
    <m/>
    <n v="0"/>
    <n v="861"/>
    <s v="Nationwide"/>
    <d v="2003-11-01T00:00:00"/>
    <d v="2001-06-05T00:00:00"/>
    <m/>
    <m/>
    <d v="2017-11-30T00:00:00"/>
    <s v="15-Feb-2020"/>
    <n v="0"/>
    <n v="11430"/>
    <d v="2017-12-21T00:00:00"/>
    <d v="2018-01-05T00:00:00"/>
    <d v="2018-01-17T00:00:00"/>
    <m/>
    <n v="4"/>
    <m/>
    <m/>
    <m/>
    <n v="0"/>
    <s v="Wilkinson Grant"/>
    <s v=""/>
    <s v=""/>
    <n v="0.03"/>
    <n v="0"/>
    <n v="20"/>
    <n v="0"/>
    <n v="160000"/>
    <n v="185000"/>
    <n v="0"/>
    <n v="0"/>
    <n v="0"/>
    <n v="0"/>
    <n v="0"/>
    <n v="0"/>
    <n v="185000"/>
    <n v="0"/>
    <b v="1"/>
    <b v="0"/>
    <n v="0"/>
    <n v="0"/>
    <n v="0"/>
    <n v="117110"/>
    <n v="0"/>
    <n v="0"/>
    <m/>
    <s v="MB"/>
    <n v="0"/>
    <s v="F&amp;F"/>
    <b v="0"/>
    <b v="0"/>
    <b v="0"/>
    <b v="0"/>
    <b v="0"/>
    <n v="0"/>
    <b v="1"/>
    <n v="63"/>
    <n v="2"/>
    <m/>
    <n v="952.5"/>
    <n v="219.80769230769232"/>
    <n v="117110"/>
    <n v="6660"/>
    <n v="51980"/>
    <n v="0.44385620356929384"/>
    <n v="0.28097297297297297"/>
    <n v="214.86643437862949"/>
    <n v="10800"/>
    <n v="0"/>
    <n v="6660"/>
    <n v="185000"/>
    <n v="6.5035561877667139E-2"/>
    <n v="4.0842105263157895E-2"/>
    <s v="0000024"/>
    <n v="5.8333333333333334E-2"/>
    <n v="13.275261324041812"/>
    <s v="24 Lebanon Close"/>
    <s v="Exeter ASTs - Queensway Portfolio"/>
    <b v="0"/>
    <s v="AST"/>
    <s v="AST"/>
    <b v="0"/>
    <n v="475"/>
    <s v="056002"/>
    <n v="351"/>
    <d v="2018-02-16T00:00:00"/>
    <s v="FLC24"/>
    <n v="0"/>
    <n v="4.5524892539082686E-2"/>
    <n v="6.1292801639484244E-2"/>
    <n v="175750"/>
    <n v="0.95"/>
    <m/>
    <n v="7178"/>
    <n v="51980"/>
    <s v="AST"/>
  </r>
  <r>
    <d v="2001-10-19T00:00:00"/>
    <s v="10:36:41"/>
    <n v="338"/>
    <n v="27"/>
    <b v="0"/>
    <s v=""/>
    <s v="14"/>
    <s v="Ashdown Court"/>
    <s v="CR4"/>
    <x v="1"/>
    <s v="South West London (Outer)"/>
    <s v="2KB"/>
    <n v="551"/>
    <d v="2017-12-31T00:00:00"/>
    <n v="0"/>
    <n v="434"/>
    <s v="RBS"/>
    <d v="2004-06-01T00:00:00"/>
    <d v="1998-08-25T00:00:00"/>
    <m/>
    <m/>
    <d v="2017-10-25T00:00:00"/>
    <s v="31-Jan-2020"/>
    <n v="0"/>
    <n v="11436"/>
    <d v="2017-11-14T00:00:00"/>
    <d v="2017-12-19T00:00:00"/>
    <d v="2017-12-18T00:00:00"/>
    <m/>
    <n v="4"/>
    <m/>
    <m/>
    <m/>
    <n v="0"/>
    <s v=""/>
    <s v=""/>
    <s v=""/>
    <n v="0.03"/>
    <n v="0"/>
    <n v="20"/>
    <n v="0"/>
    <n v="235000"/>
    <n v="220000"/>
    <n v="0"/>
    <n v="0"/>
    <n v="0"/>
    <n v="0"/>
    <n v="0"/>
    <n v="0"/>
    <n v="220000"/>
    <n v="0"/>
    <b v="0"/>
    <b v="0"/>
    <n v="0"/>
    <n v="0"/>
    <n v="0"/>
    <n v="90680"/>
    <n v="0"/>
    <n v="0"/>
    <d v="1999-07-06T00:00:00"/>
    <s v="AL"/>
    <n v="0"/>
    <s v="PB"/>
    <b v="0"/>
    <b v="0"/>
    <b v="0"/>
    <b v="0"/>
    <b v="0"/>
    <n v="0"/>
    <b v="1"/>
    <n v="67"/>
    <n v="5"/>
    <m/>
    <n v="953"/>
    <n v="219.92307692307693"/>
    <n v="90680"/>
    <n v="7920"/>
    <n v="110400"/>
    <n v="1.2174680194089105"/>
    <n v="0.50181818181818183"/>
    <n v="506.91244239631334"/>
    <n v="11100"/>
    <n v="0"/>
    <n v="7920"/>
    <n v="220000"/>
    <n v="5.4717703349282297E-2"/>
    <n v="4.950239234449761E-2"/>
    <s v="0000014"/>
    <n v="3.027027027027027E-2"/>
    <n v="26.350230414746544"/>
    <s v="14 Ashdown Court"/>
    <s v="Ashdown Court ASTs"/>
    <b v="0"/>
    <s v="AST"/>
    <s v="AST"/>
    <b v="0"/>
    <n v="539"/>
    <s v="070002"/>
    <n v="36"/>
    <d v="2018-02-01T00:00:00"/>
    <s v="F014"/>
    <n v="0"/>
    <n v="3.8302391692211751E-2"/>
    <n v="0.11409351565946184"/>
    <n v="209000"/>
    <n v="0.95"/>
    <m/>
    <n v="10346"/>
    <n v="110400"/>
    <s v="AST"/>
  </r>
  <r>
    <m/>
    <s v=""/>
    <n v="3346"/>
    <n v="0"/>
    <b v="0"/>
    <s v=""/>
    <s v="31A"/>
    <s v="Bonchurch Road"/>
    <s v="BN2"/>
    <x v="3"/>
    <s v="Sussex"/>
    <s v="3kb balc"/>
    <n v="966"/>
    <m/>
    <n v="0"/>
    <n v="466"/>
    <s v="RBS"/>
    <m/>
    <d v="2005-03-22T00:00:00"/>
    <d v="2013-10-29T00:00:00"/>
    <m/>
    <d v="2017-05-26T00:00:00"/>
    <s v="15-Jul-2019"/>
    <n v="0"/>
    <n v="11436"/>
    <d v="2014-01-06T00:00:00"/>
    <d v="2014-03-12T00:00:00"/>
    <m/>
    <m/>
    <n v="4"/>
    <m/>
    <m/>
    <m/>
    <n v="0"/>
    <s v="B.Aldenham"/>
    <s v=""/>
    <s v=""/>
    <n v="0.03"/>
    <n v="0"/>
    <n v="20"/>
    <n v="0"/>
    <n v="200000"/>
    <n v="230000"/>
    <n v="0"/>
    <n v="0"/>
    <n v="0"/>
    <n v="0"/>
    <n v="0"/>
    <n v="0"/>
    <n v="230000"/>
    <n v="0"/>
    <b v="0"/>
    <b v="0"/>
    <n v="0"/>
    <n v="0"/>
    <n v="0"/>
    <n v="137765"/>
    <n v="0"/>
    <n v="0"/>
    <m/>
    <s v="AL"/>
    <n v="0"/>
    <s v="Maguire"/>
    <b v="0"/>
    <b v="0"/>
    <b v="0"/>
    <b v="0"/>
    <b v="0"/>
    <n v="0"/>
    <b v="0"/>
    <m/>
    <n v="9"/>
    <m/>
    <n v="953"/>
    <n v="219.92307692307693"/>
    <n v="137765"/>
    <n v="8280"/>
    <n v="72455"/>
    <n v="0.52593184045294528"/>
    <n v="0.3150217391304348"/>
    <n v="493.56223175965664"/>
    <n v="11400"/>
    <n v="0"/>
    <n v="8280"/>
    <n v="230000"/>
    <n v="5.233867276887872E-2"/>
    <n v="4.791762013729977E-2"/>
    <s v="000031A"/>
    <n v="3.1578947368421052E-3"/>
    <n v="24.540772532188843"/>
    <s v="31A Bonchurch Road"/>
    <s v="Bonchurch Road ASTs"/>
    <b v="0"/>
    <s v="AST"/>
    <s v="AST"/>
    <b v="0"/>
    <n v="0"/>
    <s v="046014"/>
    <n v="2068"/>
    <d v="2017-06-16T00:00:00"/>
    <s v="F031A"/>
    <n v="0"/>
    <n v="3.6637070314289505E-2"/>
    <n v="7.5998983776721235E-2"/>
    <n v="218500"/>
    <n v="0.875"/>
    <m/>
    <n v="10470"/>
    <n v="72455"/>
    <s v="AST"/>
  </r>
  <r>
    <m/>
    <s v=""/>
    <n v="1580"/>
    <n v="0"/>
    <b v="0"/>
    <s v=""/>
    <s v="27"/>
    <s v="Bonchurch Road"/>
    <s v="BN2 3PJ"/>
    <x v="3"/>
    <s v="South Coast"/>
    <s v="3kb balc"/>
    <n v="966"/>
    <m/>
    <n v="0"/>
    <n v="495"/>
    <s v="RBS"/>
    <m/>
    <d v="2005-03-22T00:00:00"/>
    <m/>
    <m/>
    <d v="2017-07-19T00:00:00"/>
    <s v="30-Jul-2019"/>
    <n v="0"/>
    <n v="11436"/>
    <d v="2015-05-22T00:00:00"/>
    <d v="2015-07-03T00:00:00"/>
    <m/>
    <m/>
    <n v="4"/>
    <m/>
    <m/>
    <m/>
    <n v="0"/>
    <s v=""/>
    <s v=""/>
    <s v=""/>
    <n v="0"/>
    <n v="0"/>
    <n v="20"/>
    <n v="0"/>
    <n v="200000"/>
    <n v="230000"/>
    <n v="0"/>
    <n v="0"/>
    <n v="0"/>
    <n v="0"/>
    <n v="0"/>
    <n v="0"/>
    <n v="230000"/>
    <n v="0"/>
    <b v="0"/>
    <b v="0"/>
    <n v="0"/>
    <n v="0"/>
    <n v="0"/>
    <n v="130233"/>
    <n v="0"/>
    <n v="0"/>
    <m/>
    <s v="AL"/>
    <n v="0"/>
    <s v="Maguire"/>
    <b v="0"/>
    <b v="0"/>
    <b v="0"/>
    <b v="0"/>
    <b v="0"/>
    <n v="0"/>
    <b v="0"/>
    <m/>
    <n v="6"/>
    <m/>
    <n v="953"/>
    <n v="219.92307692307693"/>
    <n v="130233"/>
    <n v="0"/>
    <n v="88267"/>
    <n v="0.67776216473551254"/>
    <n v="0.38376956521739131"/>
    <n v="464.64646464646466"/>
    <n v="11100"/>
    <n v="0"/>
    <n v="0"/>
    <n v="230000"/>
    <n v="5.233867276887872E-2"/>
    <n v="4.545080091533181E-2"/>
    <s v="0000027"/>
    <n v="3.027027027027027E-2"/>
    <n v="23.103030303030302"/>
    <s v="27 Bonchurch Road"/>
    <s v="Bonchurch Road ASTs"/>
    <b v="0"/>
    <s v="AST"/>
    <s v="AST"/>
    <b v="0"/>
    <n v="539"/>
    <s v="046014"/>
    <n v="426"/>
    <d v="2017-07-31T00:00:00"/>
    <s v="F027"/>
    <n v="0"/>
    <n v="3.6637070314289505E-2"/>
    <n v="7.6255634132669906E-2"/>
    <n v="218500"/>
    <n v="0.875"/>
    <m/>
    <n v="9931"/>
    <n v="88267"/>
    <s v="AST"/>
  </r>
  <r>
    <d v="2001-06-08T00:00:00"/>
    <s v="14:57:35"/>
    <n v="715"/>
    <n v="31"/>
    <b v="0"/>
    <s v=""/>
    <s v="A76"/>
    <s v="Du Cane Court"/>
    <s v="SW17"/>
    <x v="2"/>
    <s v="South West London (Outer)"/>
    <s v="1KB"/>
    <n v="1818"/>
    <m/>
    <n v="0"/>
    <n v="256"/>
    <s v="RBS"/>
    <d v="2004-06-01T00:00:00"/>
    <d v="2000-05-17T00:00:00"/>
    <m/>
    <m/>
    <d v="2004-03-18T00:00:00"/>
    <s v="21-Apr-2020"/>
    <n v="0"/>
    <n v="11436"/>
    <m/>
    <m/>
    <m/>
    <m/>
    <n v="4"/>
    <m/>
    <m/>
    <m/>
    <n v="0"/>
    <s v=""/>
    <s v=""/>
    <s v=""/>
    <n v="0.03"/>
    <n v="0"/>
    <n v="20"/>
    <n v="0"/>
    <n v="260000"/>
    <n v="260000"/>
    <n v="0"/>
    <n v="0"/>
    <n v="0"/>
    <n v="0"/>
    <n v="0"/>
    <n v="0"/>
    <n v="260000"/>
    <n v="0"/>
    <b v="1"/>
    <b v="0"/>
    <n v="0"/>
    <n v="0"/>
    <n v="0"/>
    <n v="73337"/>
    <n v="0"/>
    <n v="0"/>
    <d v="2001-06-08T00:00:00"/>
    <s v="MB"/>
    <n v="0"/>
    <s v="C.Marsh"/>
    <b v="0"/>
    <b v="0"/>
    <b v="0"/>
    <b v="0"/>
    <b v="0"/>
    <n v="0"/>
    <b v="1"/>
    <m/>
    <m/>
    <m/>
    <n v="953"/>
    <n v="219.92307692307693"/>
    <n v="73337"/>
    <n v="9360"/>
    <n v="164303"/>
    <n v="2.240383435373686"/>
    <n v="0.63193461538461537"/>
    <n v="1015.625"/>
    <n v="11100"/>
    <n v="0"/>
    <n v="9360"/>
    <n v="260000"/>
    <n v="4.6299595141700407E-2"/>
    <n v="3.6757085020242913E-2"/>
    <s v="A0000076"/>
    <n v="3.027027027027027E-2"/>
    <n v="44.671875"/>
    <s v="A76 Du Cane Court"/>
    <s v="Du Cane Court ASTs"/>
    <b v="0"/>
    <s v="AST"/>
    <s v=""/>
    <b v="0"/>
    <n v="539"/>
    <s v="100121"/>
    <n v="77"/>
    <d v="2006-04-22T00:00:00"/>
    <s v="FA76"/>
    <n v="0"/>
    <n v="3.24097160472561E-2"/>
    <n v="0.12379835553676861"/>
    <n v="247000"/>
    <n v="0.95"/>
    <m/>
    <n v="9079"/>
    <n v="164303"/>
    <s v="AST"/>
  </r>
  <r>
    <m/>
    <s v=""/>
    <n v="985"/>
    <n v="0"/>
    <b v="0"/>
    <s v=""/>
    <s v="2"/>
    <s v="Eaton Manor"/>
    <s v="BN3 3PT"/>
    <x v="4"/>
    <s v="South Coast"/>
    <s v="3K2B"/>
    <n v="1996"/>
    <m/>
    <n v="0"/>
    <n v="885"/>
    <s v="AVIVA"/>
    <d v="2005-06-01T00:00:00"/>
    <d v="1999-02-16T00:00:00"/>
    <m/>
    <m/>
    <m/>
    <s v="28-Sep-2019"/>
    <n v="0"/>
    <n v="11436"/>
    <m/>
    <m/>
    <m/>
    <m/>
    <n v="4"/>
    <m/>
    <m/>
    <m/>
    <n v="0"/>
    <s v=""/>
    <s v=""/>
    <s v=""/>
    <n v="0.03"/>
    <n v="0"/>
    <n v="20"/>
    <n v="0"/>
    <n v="298000"/>
    <n v="310000"/>
    <n v="0"/>
    <n v="0"/>
    <n v="0"/>
    <n v="0"/>
    <n v="0"/>
    <n v="0"/>
    <n v="310000"/>
    <n v="0"/>
    <b v="0"/>
    <b v="0"/>
    <n v="0"/>
    <n v="0"/>
    <n v="0"/>
    <n v="105765"/>
    <n v="0"/>
    <n v="0"/>
    <m/>
    <s v="PY"/>
    <n v="0"/>
    <s v=""/>
    <b v="0"/>
    <b v="0"/>
    <b v="0"/>
    <b v="0"/>
    <b v="0"/>
    <n v="0"/>
    <b v="1"/>
    <m/>
    <m/>
    <m/>
    <n v="953"/>
    <n v="219.92307692307693"/>
    <n v="105765"/>
    <n v="11160"/>
    <n v="177575"/>
    <n v="1.6789580674136055"/>
    <n v="0.57282258064516134"/>
    <n v="350.28248587570624"/>
    <n v="11166"/>
    <n v="0"/>
    <n v="11160"/>
    <n v="310000"/>
    <n v="3.8831918505942274E-2"/>
    <n v="3.0224108658743632E-2"/>
    <s v="0000002"/>
    <n v="2.418054809242343E-2"/>
    <n v="12.922033898305084"/>
    <s v="2 Eaton Manor"/>
    <s v="Eaton Manor ASTs"/>
    <b v="0"/>
    <s v="AST"/>
    <s v=""/>
    <b v="0"/>
    <n v="539"/>
    <s v="043001"/>
    <n v="234"/>
    <d v="1994-11-07T00:00:00"/>
    <s v="F002"/>
    <n v="0"/>
    <n v="2.7182342491247052E-2"/>
    <n v="8.4158275421925971E-2"/>
    <n v="294500"/>
    <n v="0.875"/>
    <m/>
    <n v="8901"/>
    <n v="177575"/>
    <s v="AST"/>
  </r>
  <r>
    <d v="2001-06-25T00:00:00"/>
    <s v="10:16:25"/>
    <n v="664"/>
    <n v="31"/>
    <b v="0"/>
    <s v=""/>
    <s v="B74"/>
    <s v="Du Cane Court"/>
    <s v="SW17"/>
    <x v="2"/>
    <s v="South West London (Outer)"/>
    <s v="1KB"/>
    <n v="1818"/>
    <m/>
    <n v="0"/>
    <n v="255"/>
    <s v="RBS"/>
    <d v="2004-06-01T00:00:00"/>
    <d v="2000-05-17T00:00:00"/>
    <m/>
    <m/>
    <d v="2019-01-01T00:00:00"/>
    <s v="29-Feb-2020"/>
    <n v="0"/>
    <n v="11440"/>
    <d v="2019-01-28T00:00:00"/>
    <d v="2019-02-05T00:00:00"/>
    <d v="2019-02-12T00:00:00"/>
    <m/>
    <n v="4"/>
    <m/>
    <m/>
    <m/>
    <n v="0"/>
    <s v=""/>
    <s v=""/>
    <s v=""/>
    <n v="0.03"/>
    <n v="0"/>
    <n v="20"/>
    <n v="2644"/>
    <n v="260000"/>
    <n v="260000"/>
    <n v="0"/>
    <n v="0"/>
    <n v="0"/>
    <n v="0"/>
    <n v="0"/>
    <n v="0"/>
    <n v="260000"/>
    <n v="0"/>
    <b v="0"/>
    <b v="0"/>
    <n v="0"/>
    <n v="0"/>
    <n v="8700"/>
    <n v="77472"/>
    <n v="0"/>
    <n v="0"/>
    <d v="2001-06-15T00:00:00"/>
    <s v="MB"/>
    <n v="0"/>
    <s v="Askey"/>
    <b v="0"/>
    <b v="0"/>
    <b v="0"/>
    <b v="0"/>
    <b v="0"/>
    <n v="0"/>
    <b v="1"/>
    <n v="7"/>
    <n v="1"/>
    <m/>
    <n v="953.33333333333337"/>
    <n v="220"/>
    <n v="86172"/>
    <n v="9360"/>
    <n v="151468"/>
    <n v="1.7577403332869146"/>
    <n v="0.58256923076923073"/>
    <n v="1019.6078431372549"/>
    <n v="11742"/>
    <n v="0"/>
    <n v="9360"/>
    <n v="260000"/>
    <n v="4.6315789473684213E-2"/>
    <n v="3.6773279352226719E-2"/>
    <s v="B0000074"/>
    <n v="-2.5719638903082952E-2"/>
    <n v="44.862745098039213"/>
    <s v="B74 Du Cane Court"/>
    <s v="Du Cane Court ASTs"/>
    <b v="0"/>
    <s v="AST"/>
    <s v="AST"/>
    <b v="0"/>
    <n v="539"/>
    <s v="100121"/>
    <n v="54"/>
    <d v="2019-03-01T00:00:00"/>
    <s v="FB74"/>
    <n v="34.117647058823529"/>
    <n v="3.2421052079451715E-2"/>
    <n v="0.11724235852953326"/>
    <n v="247000"/>
    <n v="0.95"/>
    <m/>
    <n v="9083"/>
    <n v="151468"/>
    <s v="AST"/>
  </r>
  <r>
    <d v="2001-06-08T00:00:00"/>
    <s v="15:13:52"/>
    <n v="728"/>
    <n v="31"/>
    <b v="0"/>
    <s v=""/>
    <s v="D51"/>
    <s v="Du Cane Court"/>
    <s v="SW17"/>
    <x v="2"/>
    <s v="South West London (Outer)"/>
    <s v="1KB"/>
    <n v="1818"/>
    <m/>
    <n v="0"/>
    <n v="253"/>
    <s v="RBS"/>
    <d v="2004-06-01T00:00:00"/>
    <d v="2000-05-17T00:00:00"/>
    <m/>
    <m/>
    <d v="2018-06-30T00:00:00"/>
    <s v="19-Oct-2019"/>
    <n v="0"/>
    <n v="11440"/>
    <d v="2018-07-17T00:00:00"/>
    <d v="2018-09-25T00:00:00"/>
    <m/>
    <m/>
    <n v="4"/>
    <m/>
    <m/>
    <m/>
    <n v="0"/>
    <s v=""/>
    <s v=""/>
    <s v=""/>
    <n v="0.03"/>
    <n v="0"/>
    <n v="20"/>
    <n v="0"/>
    <n v="260000"/>
    <n v="260000"/>
    <n v="0"/>
    <n v="0"/>
    <n v="0"/>
    <n v="0"/>
    <n v="0"/>
    <n v="0"/>
    <n v="260000"/>
    <n v="0"/>
    <b v="1"/>
    <b v="0"/>
    <n v="0"/>
    <n v="0"/>
    <n v="0"/>
    <n v="104282"/>
    <n v="0"/>
    <n v="0"/>
    <d v="2001-06-08T00:00:00"/>
    <s v="JM"/>
    <n v="0"/>
    <s v="Askey"/>
    <b v="0"/>
    <b v="0"/>
    <b v="0"/>
    <b v="0"/>
    <b v="0"/>
    <n v="0"/>
    <b v="1"/>
    <m/>
    <n v="10"/>
    <m/>
    <n v="953.33333333333337"/>
    <n v="220"/>
    <n v="104282"/>
    <n v="9360"/>
    <n v="133358"/>
    <n v="1.2788208895111333"/>
    <n v="0.51291538461538466"/>
    <n v="1027.6679841897233"/>
    <n v="10800"/>
    <n v="0"/>
    <n v="9360"/>
    <n v="260000"/>
    <n v="4.6315789473684213E-2"/>
    <n v="3.6773279352226719E-2"/>
    <s v="D0000051"/>
    <n v="5.9259259259259262E-2"/>
    <n v="45.217391304347828"/>
    <s v="D51 Du Cane Court"/>
    <s v="Du Cane Court ASTs"/>
    <b v="0"/>
    <s v="AST"/>
    <s v="AST"/>
    <b v="0"/>
    <n v="539"/>
    <s v="100121"/>
    <n v="90"/>
    <d v="2018-10-20T00:00:00"/>
    <s v="FD51"/>
    <n v="0"/>
    <n v="3.2421052079451715E-2"/>
    <n v="8.7100362478663623E-2"/>
    <n v="247000"/>
    <n v="0.95"/>
    <m/>
    <n v="9083"/>
    <n v="133358"/>
    <s v="AST"/>
  </r>
  <r>
    <d v="2001-06-25T00:00:00"/>
    <s v="10:04:45"/>
    <n v="661"/>
    <n v="31"/>
    <b v="0"/>
    <s v=""/>
    <s v="B65"/>
    <s v="Du Cane Court"/>
    <s v="SW17"/>
    <x v="2"/>
    <s v="South West London (Outer)"/>
    <s v="1KB"/>
    <n v="1818"/>
    <m/>
    <n v="0"/>
    <n v="254"/>
    <s v="RBS"/>
    <d v="2004-06-01T00:00:00"/>
    <d v="2000-05-17T00:00:00"/>
    <m/>
    <m/>
    <d v="2018-05-31T00:00:00"/>
    <s v="22-Jun-2019"/>
    <n v="0"/>
    <n v="11440"/>
    <d v="2010-04-19T00:00:00"/>
    <d v="2010-04-23T00:00:00"/>
    <m/>
    <m/>
    <n v="4"/>
    <m/>
    <m/>
    <m/>
    <n v="0"/>
    <s v="TBA"/>
    <s v=""/>
    <s v=""/>
    <n v="0.03"/>
    <n v="0"/>
    <n v="20"/>
    <n v="2644"/>
    <n v="260000"/>
    <n v="260000"/>
    <n v="0"/>
    <n v="0"/>
    <n v="0"/>
    <n v="0"/>
    <n v="0"/>
    <n v="0"/>
    <n v="260000"/>
    <n v="0"/>
    <b v="0"/>
    <b v="0"/>
    <n v="0"/>
    <n v="0"/>
    <n v="0"/>
    <n v="76239"/>
    <n v="0"/>
    <n v="0"/>
    <d v="2001-06-25T00:00:00"/>
    <s v="MB"/>
    <n v="0"/>
    <s v="Askey"/>
    <b v="0"/>
    <b v="0"/>
    <b v="0"/>
    <b v="0"/>
    <b v="0"/>
    <n v="0"/>
    <b v="1"/>
    <m/>
    <n v="0"/>
    <m/>
    <n v="953.33333333333337"/>
    <n v="220"/>
    <n v="76239"/>
    <n v="9360"/>
    <n v="161401"/>
    <n v="2.1170398352549222"/>
    <n v="0.62077307692307693"/>
    <n v="1023.6220472440945"/>
    <n v="11460"/>
    <n v="0"/>
    <n v="9360"/>
    <n v="260000"/>
    <n v="4.6315789473684213E-2"/>
    <n v="3.6773279352226719E-2"/>
    <s v="B0000065"/>
    <n v="-1.7452006980802793E-3"/>
    <n v="45.039370078740156"/>
    <s v="B65 Du Cane Court"/>
    <s v="Du Cane Court ASTs"/>
    <b v="0"/>
    <s v="AST"/>
    <s v="AST"/>
    <b v="0"/>
    <n v="539"/>
    <s v="100121"/>
    <n v="51"/>
    <d v="2018-06-23T00:00:00"/>
    <s v="FB65"/>
    <n v="0"/>
    <n v="3.2421052079451715E-2"/>
    <n v="0.1191384986686604"/>
    <n v="247000"/>
    <n v="0.95"/>
    <m/>
    <n v="9083"/>
    <n v="161401"/>
    <s v="AST"/>
  </r>
  <r>
    <d v="2001-06-08T00:00:00"/>
    <s v="15:14:46"/>
    <n v="729"/>
    <n v="31"/>
    <b v="0"/>
    <s v=""/>
    <s v="E44"/>
    <s v="Du Cane Court"/>
    <s v="SW17"/>
    <x v="2"/>
    <s v="South West London (Outer)"/>
    <s v="1KB"/>
    <n v="1818"/>
    <m/>
    <n v="0"/>
    <n v="256"/>
    <s v="RBS"/>
    <d v="2004-06-01T00:00:00"/>
    <d v="2000-05-17T00:00:00"/>
    <m/>
    <m/>
    <d v="2018-09-02T00:00:00"/>
    <s v="28-Sep-2019"/>
    <n v="0"/>
    <n v="11440"/>
    <d v="2018-09-06T00:00:00"/>
    <d v="2018-09-21T00:00:00"/>
    <m/>
    <d v="2018-09-13T00:00:00"/>
    <n v="4"/>
    <d v="2018-10-11T00:00:00"/>
    <m/>
    <m/>
    <n v="0"/>
    <s v=""/>
    <s v=""/>
    <s v=""/>
    <n v="0.03"/>
    <n v="0"/>
    <n v="20"/>
    <n v="0"/>
    <n v="260000"/>
    <n v="260000"/>
    <n v="0"/>
    <n v="0"/>
    <n v="0"/>
    <n v="0"/>
    <n v="0"/>
    <n v="0"/>
    <n v="260000"/>
    <n v="0"/>
    <b v="1"/>
    <b v="0"/>
    <n v="0"/>
    <n v="0"/>
    <n v="0"/>
    <n v="73159"/>
    <n v="0"/>
    <n v="0"/>
    <d v="2001-06-08T00:00:00"/>
    <s v="MB"/>
    <n v="0"/>
    <s v="Askey"/>
    <b v="0"/>
    <b v="0"/>
    <b v="0"/>
    <b v="0"/>
    <b v="0"/>
    <n v="0"/>
    <b v="1"/>
    <m/>
    <n v="2"/>
    <n v="28"/>
    <n v="953.33333333333337"/>
    <n v="220"/>
    <n v="73159"/>
    <n v="9360"/>
    <n v="164481"/>
    <n v="2.2482674722180458"/>
    <n v="0.63261923076923077"/>
    <n v="1015.625"/>
    <n v="11340"/>
    <n v="0"/>
    <n v="9360"/>
    <n v="260000"/>
    <n v="4.6315789473684213E-2"/>
    <n v="3.6773279352226719E-2"/>
    <s v="E0000044"/>
    <n v="8.8183421516754845E-3"/>
    <n v="44.6875"/>
    <s v="E44 Du Cane Court"/>
    <s v="Du Cane Court ASTs"/>
    <b v="0"/>
    <s v="AST"/>
    <s v="AST"/>
    <b v="0"/>
    <n v="539"/>
    <s v="100121"/>
    <n v="91"/>
    <d v="2018-09-29T00:00:00"/>
    <s v="FE44"/>
    <n v="0"/>
    <n v="3.2421052079451715E-2"/>
    <n v="0.12415423939638322"/>
    <n v="247000"/>
    <n v="0.95"/>
    <m/>
    <n v="9083"/>
    <n v="164481"/>
    <s v="AST"/>
  </r>
  <r>
    <m/>
    <s v=""/>
    <n v="1587"/>
    <n v="0"/>
    <b v="0"/>
    <s v=""/>
    <s v="21A"/>
    <s v="Bonchurch Road"/>
    <s v="BN2 3PJ"/>
    <x v="3"/>
    <s v="South Coast"/>
    <s v="3kb balc"/>
    <n v="966"/>
    <m/>
    <n v="0"/>
    <n v="489"/>
    <s v="RBS"/>
    <m/>
    <d v="2005-03-22T00:00:00"/>
    <m/>
    <m/>
    <d v="2009-12-18T00:00:00"/>
    <s v="04-Mar-2020"/>
    <n v="0"/>
    <n v="11448"/>
    <d v="2008-04-21T00:00:00"/>
    <d v="2008-05-16T00:00:00"/>
    <m/>
    <m/>
    <n v="4"/>
    <m/>
    <m/>
    <m/>
    <n v="0"/>
    <s v="Aldertons"/>
    <s v=""/>
    <s v=""/>
    <n v="0.03"/>
    <n v="0"/>
    <n v="20"/>
    <n v="0"/>
    <n v="200000"/>
    <n v="230000"/>
    <n v="0"/>
    <n v="0"/>
    <n v="0"/>
    <n v="0"/>
    <n v="0"/>
    <n v="0"/>
    <n v="230000"/>
    <n v="0"/>
    <b v="1"/>
    <b v="0"/>
    <n v="0"/>
    <n v="0"/>
    <n v="0"/>
    <n v="110550"/>
    <n v="0"/>
    <n v="0"/>
    <m/>
    <s v="AL"/>
    <n v="0"/>
    <s v="Maguire"/>
    <b v="0"/>
    <b v="0"/>
    <b v="0"/>
    <b v="0"/>
    <b v="0"/>
    <n v="0"/>
    <b v="0"/>
    <m/>
    <n v="3"/>
    <m/>
    <n v="954"/>
    <n v="220.15384615384616"/>
    <n v="110550"/>
    <n v="8280"/>
    <n v="99670"/>
    <n v="0.90158299412030751"/>
    <n v="0.43334782608695654"/>
    <n v="470.34764826175871"/>
    <n v="10899"/>
    <n v="0"/>
    <n v="8280"/>
    <n v="230000"/>
    <n v="5.2393592677345537E-2"/>
    <n v="4.5505720823798626E-2"/>
    <s v="000021A"/>
    <n v="5.0371593724194877E-2"/>
    <n v="23.411042944785276"/>
    <s v="21A Bonchurch Road"/>
    <s v="Bonchurch Road ASTs"/>
    <b v="0"/>
    <s v="AST"/>
    <s v=""/>
    <b v="0"/>
    <n v="539"/>
    <s v="046014"/>
    <n v="433"/>
    <d v="2010-03-05T00:00:00"/>
    <s v="F021A"/>
    <n v="0"/>
    <n v="3.6675514249561579E-2"/>
    <n v="8.994120307553144E-2"/>
    <n v="218500"/>
    <n v="0.875"/>
    <m/>
    <n v="9943"/>
    <n v="99670"/>
    <s v="AST"/>
  </r>
  <r>
    <m/>
    <s v=""/>
    <n v="1590"/>
    <n v="0"/>
    <b v="0"/>
    <s v=""/>
    <s v="19A"/>
    <s v="Bonchurch Road"/>
    <s v="BN2 3PJ"/>
    <x v="3"/>
    <s v="South Coast"/>
    <s v="3kb balc"/>
    <n v="966"/>
    <m/>
    <n v="0"/>
    <n v="487"/>
    <s v="RBS"/>
    <m/>
    <d v="2005-03-22T00:00:00"/>
    <m/>
    <m/>
    <d v="2006-03-31T00:00:00"/>
    <s v="08-May-2019"/>
    <n v="0"/>
    <n v="11460"/>
    <d v="2014-01-20T00:00:00"/>
    <d v="2014-02-21T00:00:00"/>
    <m/>
    <m/>
    <n v="4"/>
    <m/>
    <m/>
    <m/>
    <n v="0"/>
    <s v=""/>
    <s v=""/>
    <s v=""/>
    <n v="0"/>
    <n v="0"/>
    <n v="20"/>
    <n v="0"/>
    <n v="200000"/>
    <n v="230000"/>
    <n v="0"/>
    <n v="0"/>
    <n v="0"/>
    <n v="0"/>
    <n v="0"/>
    <n v="0"/>
    <n v="230000"/>
    <n v="0"/>
    <b v="0"/>
    <b v="0"/>
    <n v="0"/>
    <n v="0"/>
    <n v="0"/>
    <n v="125186"/>
    <n v="0"/>
    <n v="0"/>
    <m/>
    <s v="AL"/>
    <n v="0"/>
    <s v="Maguire"/>
    <b v="0"/>
    <b v="0"/>
    <b v="0"/>
    <b v="0"/>
    <b v="0"/>
    <n v="0"/>
    <b v="0"/>
    <m/>
    <n v="4"/>
    <m/>
    <n v="955"/>
    <n v="220.38461538461539"/>
    <n v="125186"/>
    <n v="0"/>
    <n v="93314"/>
    <n v="0.74540284057322703"/>
    <n v="0.40571304347826087"/>
    <n v="472.27926078028747"/>
    <n v="11136"/>
    <n v="0"/>
    <n v="0"/>
    <n v="230000"/>
    <n v="5.244851258581236E-2"/>
    <n v="4.5560640732265449E-2"/>
    <s v="000019A"/>
    <n v="2.9094827586206896E-2"/>
    <n v="23.531827515400412"/>
    <s v="19A Bonchurch Road"/>
    <s v="Bonchurch Road ASTs"/>
    <b v="0"/>
    <s v="AST"/>
    <s v=""/>
    <b v="0"/>
    <n v="539"/>
    <s v="046014"/>
    <n v="436"/>
    <d v="2015-05-09T00:00:00"/>
    <s v="F019A"/>
    <n v="0"/>
    <n v="3.671395818483366E-2"/>
    <n v="7.9521671752432382E-2"/>
    <n v="218500"/>
    <n v="0.875"/>
    <m/>
    <n v="9955"/>
    <n v="93314"/>
    <s v="AST"/>
  </r>
  <r>
    <m/>
    <s v=""/>
    <n v="974"/>
    <n v="0"/>
    <b v="0"/>
    <s v=""/>
    <s v="67"/>
    <s v="Eaton Manor"/>
    <s v="BN3 3PT"/>
    <x v="4"/>
    <s v="South Coast"/>
    <s v="2KB"/>
    <n v="1616"/>
    <d v="2002-12-31T00:00:00"/>
    <n v="0"/>
    <n v="490"/>
    <s v="AVIVA"/>
    <d v="2005-06-01T00:00:00"/>
    <d v="1999-02-16T00:00:00"/>
    <m/>
    <m/>
    <m/>
    <s v="23-Dec-2018"/>
    <n v="0"/>
    <n v="11482"/>
    <m/>
    <m/>
    <m/>
    <m/>
    <n v="4"/>
    <m/>
    <m/>
    <m/>
    <n v="0"/>
    <s v=""/>
    <s v=""/>
    <s v=""/>
    <n v="0.03"/>
    <n v="0"/>
    <n v="20"/>
    <n v="0"/>
    <n v="227000"/>
    <n v="237500"/>
    <n v="0"/>
    <n v="0"/>
    <n v="0"/>
    <n v="0"/>
    <n v="0"/>
    <n v="0"/>
    <n v="237500"/>
    <n v="0"/>
    <b v="0"/>
    <b v="0"/>
    <n v="0"/>
    <n v="0"/>
    <n v="0"/>
    <n v="82913"/>
    <n v="0"/>
    <n v="0"/>
    <m/>
    <s v="PY"/>
    <n v="0"/>
    <s v=""/>
    <b v="0"/>
    <b v="0"/>
    <b v="0"/>
    <b v="0"/>
    <b v="0"/>
    <n v="0"/>
    <b v="1"/>
    <m/>
    <m/>
    <m/>
    <n v="956.83333333333337"/>
    <n v="220.80769230769232"/>
    <n v="82913"/>
    <n v="8550"/>
    <n v="134162"/>
    <n v="1.6181057252783038"/>
    <n v="0.56489263157894731"/>
    <n v="484.69387755102042"/>
    <n v="11148"/>
    <n v="0"/>
    <n v="8550"/>
    <n v="237500"/>
    <n v="5.0889750692520774E-2"/>
    <n v="4.1338504155124654E-2"/>
    <s v="0000067"/>
    <n v="2.99605310369573E-2"/>
    <n v="23.432653061224489"/>
    <s v="67 Eaton Manor"/>
    <s v="Eaton Manor ASTs"/>
    <b v="0"/>
    <s v="AST"/>
    <s v=""/>
    <b v="0"/>
    <n v="539"/>
    <s v="043001"/>
    <n v="223"/>
    <d v="1999-02-24T00:00:00"/>
    <s v="F067"/>
    <n v="0"/>
    <n v="3.5622824878111442E-2"/>
    <n v="0.11249140665516867"/>
    <n v="225625"/>
    <n v="0.875"/>
    <m/>
    <n v="9327"/>
    <n v="134162"/>
    <s v="AST"/>
  </r>
  <r>
    <m/>
    <s v=""/>
    <n v="967"/>
    <n v="0"/>
    <b v="0"/>
    <s v=""/>
    <s v="45"/>
    <s v="Eaton Manor"/>
    <s v="BN3 3PT"/>
    <x v="4"/>
    <s v="South Coast"/>
    <s v="2KB"/>
    <n v="1616"/>
    <d v="2002-12-31T00:00:00"/>
    <n v="0"/>
    <n v="590"/>
    <s v="AVIVA"/>
    <d v="2005-06-01T00:00:00"/>
    <d v="1999-02-16T00:00:00"/>
    <m/>
    <m/>
    <d v="2016-01-31T00:00:00"/>
    <s v="21-Apr-2019"/>
    <n v="0"/>
    <n v="11496"/>
    <d v="2016-02-02T00:00:00"/>
    <d v="2016-03-25T00:00:00"/>
    <m/>
    <m/>
    <n v="4"/>
    <m/>
    <m/>
    <m/>
    <n v="0"/>
    <s v=""/>
    <s v=""/>
    <s v=""/>
    <n v="0.03"/>
    <n v="0"/>
    <n v="20"/>
    <n v="0"/>
    <n v="227000"/>
    <n v="237500"/>
    <n v="0"/>
    <n v="0"/>
    <n v="0"/>
    <n v="0"/>
    <n v="0"/>
    <n v="0"/>
    <n v="237500"/>
    <n v="0"/>
    <b v="0"/>
    <b v="0"/>
    <n v="0"/>
    <n v="0"/>
    <n v="0"/>
    <n v="71812"/>
    <n v="0"/>
    <n v="0"/>
    <m/>
    <s v="PY"/>
    <n v="0"/>
    <s v="Maguire"/>
    <b v="0"/>
    <b v="0"/>
    <b v="0"/>
    <b v="0"/>
    <b v="0"/>
    <n v="0"/>
    <b v="1"/>
    <m/>
    <n v="7"/>
    <m/>
    <n v="958"/>
    <n v="221.07692307692307"/>
    <n v="71812"/>
    <n v="8550"/>
    <n v="145263"/>
    <n v="2.0228234835403556"/>
    <n v="0.61163368421052633"/>
    <n v="402.54237288135596"/>
    <n v="11052"/>
    <n v="0"/>
    <n v="8550"/>
    <n v="237500"/>
    <n v="5.0951800554016623E-2"/>
    <n v="4.1400554016620496E-2"/>
    <s v="0000045"/>
    <n v="4.0173724212812158E-2"/>
    <n v="19.484745762711864"/>
    <s v="45 Eaton Manor"/>
    <s v="Eaton Manor ASTs"/>
    <b v="0"/>
    <s v="AST"/>
    <s v="AST"/>
    <b v="0"/>
    <n v="539"/>
    <s v="043001"/>
    <n v="217"/>
    <d v="2016-04-22T00:00:00"/>
    <s v="F045"/>
    <n v="0"/>
    <n v="3.5666259780418839E-2"/>
    <n v="0.13007575335598506"/>
    <n v="225625"/>
    <n v="0.875"/>
    <m/>
    <n v="9341"/>
    <n v="145263"/>
    <s v="AST"/>
  </r>
  <r>
    <m/>
    <s v=""/>
    <n v="2183"/>
    <n v="0"/>
    <b v="0"/>
    <s v=""/>
    <s v="18"/>
    <s v="Fairland House"/>
    <s v="BR2"/>
    <x v="2"/>
    <s v="South"/>
    <s v="2KB F"/>
    <n v="903"/>
    <m/>
    <n v="0"/>
    <n v="477"/>
    <s v="Nationwide"/>
    <m/>
    <d v="2001-06-05T00:00:00"/>
    <m/>
    <m/>
    <d v="2015-03-31T00:00:00"/>
    <s v="31-Mar-2019"/>
    <n v="0"/>
    <n v="11496"/>
    <d v="2015-03-31T00:00:00"/>
    <d v="2015-04-10T00:00:00"/>
    <m/>
    <m/>
    <n v="4"/>
    <m/>
    <m/>
    <m/>
    <n v="0"/>
    <s v=""/>
    <s v=""/>
    <s v=""/>
    <n v="0.03"/>
    <n v="0"/>
    <n v="20"/>
    <n v="0"/>
    <n v="240000"/>
    <n v="250000"/>
    <n v="0"/>
    <n v="0"/>
    <n v="0"/>
    <n v="0"/>
    <n v="0"/>
    <n v="0"/>
    <n v="250000"/>
    <n v="0"/>
    <b v="1"/>
    <b v="0"/>
    <n v="0"/>
    <n v="0"/>
    <n v="0"/>
    <n v="97197"/>
    <n v="0"/>
    <n v="0"/>
    <m/>
    <s v="PY"/>
    <n v="0"/>
    <s v="Black"/>
    <b v="0"/>
    <b v="0"/>
    <b v="0"/>
    <b v="0"/>
    <b v="0"/>
    <n v="0"/>
    <b v="0"/>
    <m/>
    <n v="1"/>
    <m/>
    <n v="958"/>
    <n v="221.07692307692307"/>
    <n v="97197"/>
    <n v="9000"/>
    <n v="131303"/>
    <n v="1.3508956037737789"/>
    <n v="0.52521200000000001"/>
    <n v="524.10901467505244"/>
    <n v="11160"/>
    <n v="0"/>
    <n v="9000"/>
    <n v="250000"/>
    <n v="4.8404210526315793E-2"/>
    <n v="4.2602105263157893E-2"/>
    <s v="0000018"/>
    <n v="3.0107526881720432E-2"/>
    <n v="24.10062893081761"/>
    <s v="18 Fairland House"/>
    <s v="Bromley ASTs - Queensway Portfolio"/>
    <b v="0"/>
    <s v="AST"/>
    <s v=""/>
    <b v="0"/>
    <n v="475"/>
    <s v="056004"/>
    <n v="859"/>
    <d v="2016-04-01T00:00:00"/>
    <s v="F018"/>
    <n v="0"/>
    <n v="3.3882946791397903E-2"/>
    <n v="0.10409786310277067"/>
    <n v="237500"/>
    <n v="0.92500000000000004"/>
    <m/>
    <n v="10118"/>
    <n v="131303"/>
    <s v="AST"/>
  </r>
  <r>
    <d v="2001-06-08T00:00:00"/>
    <s v="15:53:31"/>
    <n v="743"/>
    <n v="31"/>
    <b v="0"/>
    <s v=""/>
    <s v="K27B"/>
    <s v="Du Cane Court"/>
    <s v="SW17"/>
    <x v="2"/>
    <s v="South West London (Outer)"/>
    <s v="1KB"/>
    <n v="1636"/>
    <m/>
    <n v="0"/>
    <n v="255"/>
    <s v="RBS"/>
    <d v="2004-06-01T00:00:00"/>
    <d v="2000-05-17T00:00:00"/>
    <m/>
    <m/>
    <d v="2006-07-31T00:00:00"/>
    <s v="14-Jun-2019"/>
    <n v="0"/>
    <n v="11520"/>
    <d v="2015-09-14T00:00:00"/>
    <d v="2015-09-25T00:00:00"/>
    <m/>
    <m/>
    <n v="4"/>
    <m/>
    <m/>
    <m/>
    <n v="0"/>
    <s v=""/>
    <s v=""/>
    <s v=""/>
    <n v="0.03"/>
    <n v="0"/>
    <n v="20"/>
    <n v="0"/>
    <n v="260000"/>
    <n v="260000"/>
    <n v="0"/>
    <n v="0"/>
    <n v="0"/>
    <n v="0"/>
    <n v="0"/>
    <n v="0"/>
    <n v="260000"/>
    <n v="0"/>
    <b v="0"/>
    <b v="0"/>
    <n v="0"/>
    <n v="0"/>
    <n v="0"/>
    <n v="75237"/>
    <n v="0"/>
    <n v="0"/>
    <d v="2001-06-08T00:00:00"/>
    <s v="MB"/>
    <n v="0"/>
    <s v="Askey"/>
    <b v="0"/>
    <b v="0"/>
    <b v="0"/>
    <b v="0"/>
    <b v="0"/>
    <n v="0"/>
    <b v="1"/>
    <m/>
    <n v="1"/>
    <m/>
    <n v="960"/>
    <n v="221.53846153846155"/>
    <n v="75237"/>
    <n v="9360"/>
    <n v="162403"/>
    <n v="2.1585523080399271"/>
    <n v="0.62462692307692302"/>
    <n v="1019.6078431372549"/>
    <n v="11284"/>
    <n v="0"/>
    <n v="9360"/>
    <n v="260000"/>
    <n v="4.6639676113360326E-2"/>
    <n v="3.7834008097165993E-2"/>
    <s v="K0000027"/>
    <n v="2.0914569301666075E-2"/>
    <n v="45.176470588235297"/>
    <s v="K27B Du Cane Court"/>
    <s v="Du Cane Court ASTs"/>
    <b v="0"/>
    <s v="AST"/>
    <s v=""/>
    <b v="0"/>
    <n v="539"/>
    <s v="100121"/>
    <n v="105"/>
    <d v="2017-06-15T00:00:00"/>
    <s v="FK27B"/>
    <n v="0"/>
    <n v="3.2647772723363964E-2"/>
    <n v="0.1242075042864548"/>
    <n v="247000"/>
    <n v="0.95"/>
    <m/>
    <n v="9345"/>
    <n v="162403"/>
    <s v="AST"/>
  </r>
  <r>
    <m/>
    <s v=""/>
    <n v="4136"/>
    <n v="0"/>
    <b v="0"/>
    <s v=""/>
    <s v="79"/>
    <s v="Inverness Avenue"/>
    <s v="EN1"/>
    <x v="2"/>
    <s v="North London"/>
    <s v="3KB"/>
    <n v="0"/>
    <m/>
    <n v="0"/>
    <n v="0"/>
    <s v="Uncharged"/>
    <m/>
    <d v="2017-02-24T00:00:00"/>
    <m/>
    <m/>
    <m/>
    <s v="06-Dec2019"/>
    <n v="0"/>
    <n v="11520"/>
    <m/>
    <m/>
    <m/>
    <m/>
    <n v="4"/>
    <m/>
    <m/>
    <m/>
    <n v="0"/>
    <s v=""/>
    <s v=""/>
    <s v=""/>
    <n v="0.03"/>
    <n v="0"/>
    <n v="20"/>
    <n v="0"/>
    <n v="315000"/>
    <n v="315000"/>
    <n v="0"/>
    <n v="0"/>
    <n v="0"/>
    <n v="0"/>
    <n v="0"/>
    <n v="0"/>
    <n v="315000"/>
    <n v="0"/>
    <b v="0"/>
    <b v="0"/>
    <n v="0"/>
    <n v="0"/>
    <n v="0"/>
    <n v="282510"/>
    <n v="0"/>
    <n v="0"/>
    <m/>
    <s v="PY"/>
    <n v="0"/>
    <s v=""/>
    <b v="0"/>
    <b v="0"/>
    <b v="0"/>
    <b v="0"/>
    <b v="0"/>
    <n v="0"/>
    <b v="0"/>
    <m/>
    <m/>
    <m/>
    <n v="960"/>
    <n v="221.53846153846155"/>
    <n v="282510"/>
    <n v="11340"/>
    <n v="5400"/>
    <n v="1.9114367633004142E-2"/>
    <n v="1.7142857142857144E-2"/>
    <n v="0"/>
    <n v="11160"/>
    <n v="0"/>
    <n v="11340"/>
    <n v="315000"/>
    <n v="3.8496240601503758E-2"/>
    <n v="3.8496240601503758E-2"/>
    <s v="0000079"/>
    <n v="3.2258064516129031E-2"/>
    <n v="0"/>
    <s v="79 Inverness Avenue"/>
    <s v="Enfield Portfolio ASTs"/>
    <b v="0"/>
    <s v="AST"/>
    <s v=""/>
    <b v="0"/>
    <n v="0"/>
    <s v="070031"/>
    <n v="2876"/>
    <d v="2013-12-07T00:00:00"/>
    <s v="F79IA"/>
    <n v="0"/>
    <n v="2.6947367962141682E-2"/>
    <n v="4.0777317617075502E-2"/>
    <n v="299250"/>
    <n v="0.92500000000000004"/>
    <m/>
    <n v="11520"/>
    <n v="5400"/>
    <s v="AST"/>
  </r>
  <r>
    <d v="2001-10-05T00:00:00"/>
    <s v="15:43:51"/>
    <n v="812"/>
    <n v="32"/>
    <b v="0"/>
    <s v=""/>
    <s v="31"/>
    <s v="Monterey Gardens"/>
    <s v="EX4"/>
    <x v="5"/>
    <s v="South West"/>
    <s v="4KB H"/>
    <n v="0"/>
    <m/>
    <n v="0"/>
    <n v="834"/>
    <s v="Nationwide"/>
    <d v="2001-03-23T00:00:00"/>
    <d v="2001-06-05T00:00:00"/>
    <m/>
    <m/>
    <d v="2016-07-31T00:00:00"/>
    <s v="31-Aug-2019"/>
    <n v="0"/>
    <n v="11532"/>
    <d v="2015-05-25T00:00:00"/>
    <d v="2015-07-03T00:00:00"/>
    <m/>
    <m/>
    <n v="4"/>
    <m/>
    <m/>
    <m/>
    <n v="0"/>
    <s v=""/>
    <s v=""/>
    <s v=""/>
    <n v="0.03"/>
    <n v="0"/>
    <n v="20"/>
    <n v="2714"/>
    <n v="225000"/>
    <n v="230000"/>
    <n v="0"/>
    <n v="0"/>
    <n v="0"/>
    <n v="0"/>
    <n v="0"/>
    <n v="0"/>
    <n v="230000"/>
    <n v="0"/>
    <b v="1"/>
    <b v="0"/>
    <n v="0"/>
    <n v="0"/>
    <n v="0"/>
    <n v="71296"/>
    <n v="0"/>
    <n v="0"/>
    <d v="2001-07-13T00:00:00"/>
    <s v="MB"/>
    <n v="0"/>
    <s v="F&amp;F"/>
    <b v="0"/>
    <b v="0"/>
    <b v="0"/>
    <b v="0"/>
    <b v="0"/>
    <n v="0"/>
    <b v="1"/>
    <m/>
    <n v="5"/>
    <m/>
    <n v="961"/>
    <n v="221.76923076923077"/>
    <n v="71296"/>
    <n v="8280"/>
    <n v="138924"/>
    <n v="1.948552513464991"/>
    <n v="0.60401739130434784"/>
    <n v="275.77937649880096"/>
    <n v="10800"/>
    <n v="0"/>
    <n v="8280"/>
    <n v="230000"/>
    <n v="5.277803203661327E-2"/>
    <n v="5.0604118993135008E-2"/>
    <s v="0000031"/>
    <n v="6.7777777777777784E-2"/>
    <n v="13.827338129496402"/>
    <s v="31 Monterey Gardens"/>
    <s v="Exeter ASTs - Queensway Portfolio"/>
    <b v="0"/>
    <s v="AST"/>
    <s v="AST"/>
    <b v="0"/>
    <n v="475"/>
    <s v="056002"/>
    <n v="155"/>
    <d v="2016-09-01T00:00:00"/>
    <s v="HMG31"/>
    <n v="0"/>
    <n v="3.6944621796466119E-2"/>
    <n v="0.15508583931777378"/>
    <n v="218500"/>
    <n v="0.95"/>
    <m/>
    <n v="11057"/>
    <n v="138924"/>
    <s v="AST"/>
  </r>
  <r>
    <m/>
    <s v=""/>
    <n v="968"/>
    <n v="0"/>
    <b v="0"/>
    <s v=""/>
    <s v="51"/>
    <s v="Eaton Manor"/>
    <s v="BN3 3PT"/>
    <x v="4"/>
    <s v="South Coast"/>
    <s v="2KB"/>
    <n v="1616"/>
    <m/>
    <n v="0"/>
    <n v="590"/>
    <s v="AVIVA"/>
    <d v="2005-06-01T00:00:00"/>
    <d v="1999-02-16T00:00:00"/>
    <m/>
    <m/>
    <d v="2018-06-08T00:00:00"/>
    <s v="30-Sep-2019"/>
    <n v="0"/>
    <n v="11556"/>
    <d v="2018-07-02T00:00:00"/>
    <d v="2018-09-10T00:00:00"/>
    <d v="2018-09-17T00:00:00"/>
    <d v="2018-09-17T00:00:00"/>
    <n v="4"/>
    <d v="2018-10-15T00:00:00"/>
    <m/>
    <m/>
    <n v="0"/>
    <s v=""/>
    <s v=""/>
    <s v=""/>
    <n v="0.03"/>
    <n v="0"/>
    <n v="20"/>
    <n v="0"/>
    <n v="227000"/>
    <n v="237500"/>
    <n v="0"/>
    <n v="0"/>
    <n v="0"/>
    <n v="0"/>
    <n v="0"/>
    <n v="0"/>
    <n v="237500"/>
    <n v="0"/>
    <b v="1"/>
    <b v="0"/>
    <n v="0"/>
    <n v="0"/>
    <n v="0"/>
    <n v="143724"/>
    <n v="0"/>
    <n v="0"/>
    <m/>
    <s v="PY"/>
    <n v="0"/>
    <s v="Maguire"/>
    <b v="0"/>
    <b v="0"/>
    <b v="0"/>
    <b v="0"/>
    <b v="0"/>
    <n v="0"/>
    <b v="1"/>
    <n v="28"/>
    <n v="10"/>
    <n v="28"/>
    <n v="963"/>
    <n v="222.23076923076923"/>
    <n v="143724"/>
    <n v="8550"/>
    <n v="73351"/>
    <n v="0.51036013470262442"/>
    <n v="0.30884631578947369"/>
    <n v="402.54237288135596"/>
    <n v="10260"/>
    <n v="0"/>
    <n v="8550"/>
    <n v="237500"/>
    <n v="5.1217728531855959E-2"/>
    <n v="4.1666481994459832E-2"/>
    <s v="0000051"/>
    <n v="0.12631578947368421"/>
    <n v="19.586440677966102"/>
    <s v="51 Eaton Manor"/>
    <s v="Eaton Manor ASTs"/>
    <b v="0"/>
    <s v="AST"/>
    <s v="AST"/>
    <b v="0"/>
    <n v="539"/>
    <s v="043001"/>
    <n v="218"/>
    <d v="2018-10-01T00:00:00"/>
    <s v="F051"/>
    <n v="0"/>
    <n v="3.5852409361736268E-2"/>
    <n v="6.5410091564387304E-2"/>
    <n v="225625"/>
    <n v="0.875"/>
    <m/>
    <n v="9401"/>
    <n v="73351"/>
    <s v="AST"/>
  </r>
  <r>
    <m/>
    <s v=""/>
    <n v="963"/>
    <n v="0"/>
    <b v="0"/>
    <s v=""/>
    <s v="119"/>
    <s v="Eaton Manor"/>
    <s v="BN3 3PT"/>
    <x v="4"/>
    <s v="South Coast"/>
    <s v="2KB"/>
    <n v="1616"/>
    <m/>
    <n v="0"/>
    <n v="660"/>
    <s v="AVIVA"/>
    <d v="2005-06-01T00:00:00"/>
    <d v="1999-02-16T00:00:00"/>
    <m/>
    <m/>
    <d v="2006-11-30T00:00:00"/>
    <s v="13-Feb-2021"/>
    <n v="0"/>
    <n v="11568"/>
    <d v="2006-12-11T00:00:00"/>
    <d v="2007-02-09T00:00:00"/>
    <m/>
    <m/>
    <n v="4"/>
    <m/>
    <m/>
    <m/>
    <n v="0"/>
    <s v=""/>
    <s v=""/>
    <s v=""/>
    <n v="0.03"/>
    <n v="0"/>
    <n v="20"/>
    <n v="0"/>
    <n v="227000"/>
    <n v="237500"/>
    <n v="0"/>
    <n v="0"/>
    <n v="0"/>
    <n v="0"/>
    <n v="0"/>
    <n v="0"/>
    <n v="237500"/>
    <n v="0"/>
    <b v="1"/>
    <b v="0"/>
    <n v="0"/>
    <n v="0"/>
    <n v="0"/>
    <n v="94663"/>
    <n v="0"/>
    <n v="0"/>
    <m/>
    <s v="PY"/>
    <n v="0"/>
    <s v="Maguire"/>
    <b v="0"/>
    <b v="0"/>
    <b v="0"/>
    <b v="0"/>
    <b v="0"/>
    <n v="0"/>
    <b v="1"/>
    <m/>
    <n v="8"/>
    <m/>
    <n v="964"/>
    <n v="222.46153846153845"/>
    <n v="94663"/>
    <n v="8550"/>
    <n v="122412"/>
    <n v="1.2931345932412874"/>
    <n v="0.51541894736842109"/>
    <n v="359.84848484848487"/>
    <n v="11232"/>
    <n v="0"/>
    <n v="8550"/>
    <n v="237500"/>
    <n v="5.1270914127423822E-2"/>
    <n v="4.1719667590027702E-2"/>
    <s v="0000119"/>
    <n v="2.9914529914529916E-2"/>
    <n v="17.527272727272727"/>
    <s v="119 Eaton Manor"/>
    <s v="Eaton Manor ASTs"/>
    <b v="0"/>
    <s v="AST"/>
    <s v=""/>
    <b v="0"/>
    <n v="539"/>
    <s v="043001"/>
    <n v="213"/>
    <d v="2007-02-14T00:00:00"/>
    <s v="F119"/>
    <n v="0"/>
    <n v="3.5889639277999749E-2"/>
    <n v="9.9436950022712148E-2"/>
    <n v="225625"/>
    <n v="0.875"/>
    <m/>
    <n v="9413"/>
    <n v="122412"/>
    <s v="AST"/>
  </r>
  <r>
    <m/>
    <s v=""/>
    <n v="970"/>
    <n v="0"/>
    <b v="0"/>
    <s v=""/>
    <s v="57"/>
    <s v="Eaton Manor"/>
    <s v="BN3 3PT"/>
    <x v="4"/>
    <s v="South Coast"/>
    <s v="2KB"/>
    <n v="1616"/>
    <d v="2002-12-31T00:00:00"/>
    <n v="0"/>
    <n v="590"/>
    <s v="AVIVA"/>
    <d v="2005-06-01T00:00:00"/>
    <d v="1999-02-16T00:00:00"/>
    <m/>
    <m/>
    <d v="2011-08-31T00:00:00"/>
    <s v="09-Aug-2019"/>
    <n v="0"/>
    <n v="11580"/>
    <d v="2011-09-05T00:00:00"/>
    <d v="2011-10-28T00:00:00"/>
    <m/>
    <m/>
    <n v="4"/>
    <m/>
    <m/>
    <m/>
    <n v="0"/>
    <s v="Priors"/>
    <s v=""/>
    <s v=""/>
    <n v="0.03"/>
    <n v="0"/>
    <n v="20"/>
    <n v="0"/>
    <n v="227000"/>
    <n v="237500"/>
    <n v="0"/>
    <n v="0"/>
    <n v="0"/>
    <n v="0"/>
    <n v="0"/>
    <n v="0"/>
    <n v="237500"/>
    <n v="0"/>
    <b v="0"/>
    <b v="0"/>
    <n v="0"/>
    <n v="0"/>
    <n v="0"/>
    <n v="110484"/>
    <n v="0"/>
    <n v="0"/>
    <m/>
    <s v="PY"/>
    <n v="0"/>
    <s v="Maguire"/>
    <b v="0"/>
    <b v="0"/>
    <b v="0"/>
    <b v="0"/>
    <b v="0"/>
    <n v="0"/>
    <b v="1"/>
    <m/>
    <n v="7"/>
    <m/>
    <n v="965"/>
    <n v="222.69230769230768"/>
    <n v="110484"/>
    <n v="8550"/>
    <n v="106591"/>
    <n v="0.96476412874262341"/>
    <n v="0.44880421052631581"/>
    <n v="402.54237288135596"/>
    <n v="11844"/>
    <n v="0"/>
    <n v="8550"/>
    <n v="237500"/>
    <n v="5.1324099722991692E-2"/>
    <n v="4.1772853185595565E-2"/>
    <s v="0000057"/>
    <n v="-2.2289766970618033E-2"/>
    <n v="19.627118644067796"/>
    <s v="57 Eaton Manor"/>
    <s v="Eaton Manor ASTs"/>
    <b v="0"/>
    <s v="AST"/>
    <s v=""/>
    <b v="0"/>
    <n v="539"/>
    <s v="043001"/>
    <n v="220"/>
    <d v="2015-08-10T00:00:00"/>
    <s v="F057"/>
    <n v="0"/>
    <n v="3.5926869194263238E-2"/>
    <n v="8.5306469715071859E-2"/>
    <n v="225625"/>
    <n v="0.875"/>
    <m/>
    <n v="9425"/>
    <n v="106591"/>
    <s v="AST"/>
  </r>
  <r>
    <m/>
    <s v=""/>
    <n v="1780"/>
    <n v="0"/>
    <b v="0"/>
    <s v=""/>
    <s v="32"/>
    <s v="Lyncombe Close"/>
    <s v="EX4"/>
    <x v="5"/>
    <s v="Exeter"/>
    <s v="4KBH"/>
    <n v="0"/>
    <m/>
    <n v="0"/>
    <n v="834"/>
    <s v="Nationwide"/>
    <d v="2003-11-01T00:00:00"/>
    <d v="2001-06-05T00:00:00"/>
    <m/>
    <m/>
    <d v="2008-09-09T00:00:00"/>
    <s v="29-Feb-2020"/>
    <n v="0"/>
    <n v="11580"/>
    <d v="2006-06-12T00:00:00"/>
    <d v="2006-08-25T00:00:00"/>
    <m/>
    <m/>
    <n v="4"/>
    <m/>
    <m/>
    <m/>
    <n v="0"/>
    <s v=""/>
    <s v=""/>
    <s v=""/>
    <n v="0.03"/>
    <n v="0"/>
    <n v="20"/>
    <n v="0"/>
    <n v="225000"/>
    <n v="230000"/>
    <n v="0"/>
    <n v="0"/>
    <n v="0"/>
    <n v="0"/>
    <n v="0"/>
    <n v="0"/>
    <n v="230000"/>
    <n v="0"/>
    <b v="1"/>
    <b v="0"/>
    <n v="0"/>
    <n v="0"/>
    <n v="0"/>
    <n v="89661"/>
    <n v="0"/>
    <n v="0"/>
    <m/>
    <s v="MB"/>
    <n v="0"/>
    <s v="F&amp;F"/>
    <b v="0"/>
    <b v="0"/>
    <b v="0"/>
    <b v="0"/>
    <b v="0"/>
    <n v="0"/>
    <b v="1"/>
    <m/>
    <n v="10"/>
    <m/>
    <n v="965"/>
    <n v="222.69230769230768"/>
    <n v="89661"/>
    <n v="8280"/>
    <n v="120559"/>
    <n v="1.3446091388675121"/>
    <n v="0.52416956521739133"/>
    <n v="275.77937649880096"/>
    <n v="10920"/>
    <n v="0"/>
    <n v="8280"/>
    <n v="230000"/>
    <n v="5.2997711670480549E-2"/>
    <n v="5.0823798627002287E-2"/>
    <s v="0000032"/>
    <n v="6.043956043956044E-2"/>
    <n v="13.884892086330936"/>
    <s v="32 Lyncombe Close"/>
    <s v="Exeter ASTs - Queensway Portfolio"/>
    <b v="0"/>
    <s v="AST"/>
    <s v=""/>
    <b v="0"/>
    <n v="475"/>
    <s v="056002"/>
    <n v="492"/>
    <d v="2008-12-01T00:00:00"/>
    <s v="HLY32"/>
    <n v="0"/>
    <n v="3.709839753755443E-2"/>
    <n v="0.12385541093675065"/>
    <n v="218500"/>
    <n v="0.95"/>
    <m/>
    <n v="11105"/>
    <n v="120559"/>
    <s v="AST"/>
  </r>
  <r>
    <m/>
    <s v=""/>
    <n v="1595"/>
    <n v="0"/>
    <b v="0"/>
    <s v=""/>
    <s v="23"/>
    <s v="Bonchurch Road"/>
    <s v="BN2 3PJ"/>
    <x v="3"/>
    <s v="South Coast"/>
    <s v="3KB"/>
    <n v="966"/>
    <m/>
    <n v="0"/>
    <n v="486"/>
    <s v="RBS"/>
    <m/>
    <d v="2005-03-22T00:00:00"/>
    <m/>
    <m/>
    <d v="2013-07-31T00:00:00"/>
    <s v="27-Nov-2019"/>
    <n v="0"/>
    <n v="11592"/>
    <d v="2013-09-02T00:00:00"/>
    <d v="2013-09-20T00:00:00"/>
    <m/>
    <m/>
    <n v="4"/>
    <m/>
    <m/>
    <m/>
    <n v="0"/>
    <s v="B.Aldenham"/>
    <s v=""/>
    <s v=""/>
    <n v="0"/>
    <n v="0"/>
    <n v="20"/>
    <n v="0"/>
    <n v="205000"/>
    <n v="240000"/>
    <n v="0"/>
    <n v="0"/>
    <n v="0"/>
    <n v="0"/>
    <n v="0"/>
    <n v="0"/>
    <n v="240000"/>
    <n v="0"/>
    <b v="0"/>
    <b v="0"/>
    <n v="0"/>
    <n v="0"/>
    <n v="0"/>
    <n v="124005"/>
    <n v="0"/>
    <n v="0"/>
    <m/>
    <s v="AL"/>
    <n v="0"/>
    <s v="Maguire"/>
    <b v="0"/>
    <b v="0"/>
    <b v="0"/>
    <b v="0"/>
    <b v="0"/>
    <n v="0"/>
    <b v="0"/>
    <m/>
    <n v="2"/>
    <m/>
    <n v="966"/>
    <n v="222.92307692307693"/>
    <n v="124005"/>
    <n v="0"/>
    <n v="103995"/>
    <n v="0.83863553888956088"/>
    <n v="0.43331249999999999"/>
    <n v="493.82716049382714"/>
    <n v="11148"/>
    <n v="0"/>
    <n v="0"/>
    <n v="240000"/>
    <n v="5.0842105263157897E-2"/>
    <n v="4.4241228070175435E-2"/>
    <s v="0000023"/>
    <n v="3.9827771797631861E-2"/>
    <n v="23.851851851851851"/>
    <s v="23 Bonchurch Road"/>
    <s v="Bonchurch Road ASTs"/>
    <b v="0"/>
    <s v="AST"/>
    <s v=""/>
    <b v="0"/>
    <n v="539"/>
    <s v="046014"/>
    <n v="441"/>
    <d v="2014-11-28T00:00:00"/>
    <s v="F023"/>
    <n v="0"/>
    <n v="3.5589473078125405E-2"/>
    <n v="8.1343494213942991E-2"/>
    <n v="228000"/>
    <n v="0.875"/>
    <m/>
    <n v="10087"/>
    <n v="103995"/>
    <s v="AST"/>
  </r>
  <r>
    <m/>
    <s v=""/>
    <n v="2133"/>
    <n v="0"/>
    <b v="0"/>
    <s v=""/>
    <s v="6"/>
    <s v="Baynton House"/>
    <s v="SO41"/>
    <x v="9"/>
    <s v="Hampshire"/>
    <s v="3KB"/>
    <n v="2094"/>
    <m/>
    <n v="0"/>
    <n v="1051"/>
    <s v="Uncharged"/>
    <m/>
    <d v="2007-08-09T00:00:00"/>
    <m/>
    <m/>
    <d v="2017-06-30T00:00:00"/>
    <s v="06-Jul-2019"/>
    <n v="0"/>
    <n v="11652"/>
    <m/>
    <m/>
    <m/>
    <m/>
    <n v="4"/>
    <m/>
    <m/>
    <m/>
    <n v="0"/>
    <s v="Pebbles"/>
    <s v=""/>
    <s v=""/>
    <n v="0.03"/>
    <n v="0"/>
    <n v="20"/>
    <n v="0"/>
    <n v="320000"/>
    <n v="320000"/>
    <n v="0"/>
    <n v="0"/>
    <n v="0"/>
    <n v="0"/>
    <n v="0"/>
    <n v="0"/>
    <n v="320000"/>
    <n v="0"/>
    <b v="0"/>
    <b v="0"/>
    <n v="0"/>
    <n v="0"/>
    <n v="0"/>
    <n v="265054"/>
    <n v="0"/>
    <n v="0"/>
    <m/>
    <s v="AL"/>
    <n v="0"/>
    <s v=""/>
    <b v="0"/>
    <b v="0"/>
    <b v="0"/>
    <b v="0"/>
    <b v="0"/>
    <n v="0"/>
    <b v="0"/>
    <m/>
    <m/>
    <m/>
    <n v="971"/>
    <n v="224.07692307692307"/>
    <n v="265054"/>
    <n v="11520"/>
    <n v="27426"/>
    <n v="0.10347325450662884"/>
    <n v="8.5706249999999998E-2"/>
    <n v="304.47193149381542"/>
    <n v="11100"/>
    <n v="0"/>
    <n v="11520"/>
    <n v="320000"/>
    <n v="3.8328947368421053E-2"/>
    <n v="2.9667763157894735E-2"/>
    <s v="0000006"/>
    <n v="4.9729729729729728E-2"/>
    <n v="11.086584205518554"/>
    <s v="6 Baynton House"/>
    <s v="Baynton House ASTs"/>
    <b v="0"/>
    <s v="AST"/>
    <s v="AST"/>
    <b v="0"/>
    <n v="539"/>
    <s v="070024"/>
    <n v="808"/>
    <d v="2017-07-07T00:00:00"/>
    <s v="F006"/>
    <n v="0"/>
    <n v="2.6830262700978078E-2"/>
    <n v="3.402702845457907E-2"/>
    <n v="304000"/>
    <n v="0.9"/>
    <m/>
    <n v="9019"/>
    <n v="27426"/>
    <s v="AST"/>
  </r>
  <r>
    <m/>
    <s v=""/>
    <n v="1579"/>
    <n v="0"/>
    <b v="0"/>
    <s v=""/>
    <s v="11A"/>
    <s v="Bonchurch Road"/>
    <s v="BN2 3PJ"/>
    <x v="3"/>
    <s v="South Coast"/>
    <s v="3KB"/>
    <n v="966"/>
    <m/>
    <n v="0"/>
    <n v="484"/>
    <s v="RBS"/>
    <m/>
    <d v="2005-03-22T00:00:00"/>
    <m/>
    <m/>
    <d v="2018-02-08T00:00:00"/>
    <s v="15-Mar-2020"/>
    <n v="0"/>
    <n v="11652"/>
    <d v="2018-02-13T00:00:00"/>
    <d v="2018-02-19T00:00:00"/>
    <m/>
    <m/>
    <n v="4"/>
    <m/>
    <m/>
    <m/>
    <n v="0"/>
    <s v="B.Alderton"/>
    <s v=""/>
    <s v=""/>
    <n v="0"/>
    <n v="0"/>
    <n v="20"/>
    <n v="0"/>
    <n v="205000"/>
    <n v="240000"/>
    <n v="0"/>
    <n v="0"/>
    <n v="0"/>
    <n v="0"/>
    <n v="0"/>
    <n v="0"/>
    <n v="240000"/>
    <n v="0"/>
    <b v="1"/>
    <b v="0"/>
    <n v="0"/>
    <n v="0"/>
    <n v="0"/>
    <n v="133689"/>
    <n v="0"/>
    <n v="0"/>
    <m/>
    <s v="AL"/>
    <n v="0"/>
    <s v="Maguire"/>
    <b v="0"/>
    <b v="0"/>
    <b v="0"/>
    <b v="0"/>
    <b v="0"/>
    <n v="0"/>
    <b v="0"/>
    <m/>
    <n v="0"/>
    <m/>
    <n v="971"/>
    <n v="224.07692307692307"/>
    <n v="133689"/>
    <n v="0"/>
    <n v="94311"/>
    <n v="0.70545071023046024"/>
    <n v="0.39296249999999999"/>
    <n v="495.8677685950413"/>
    <n v="11100"/>
    <n v="0"/>
    <n v="0"/>
    <n v="240000"/>
    <n v="5.1105263157894737E-2"/>
    <n v="4.4504385964912282E-2"/>
    <s v="000011A"/>
    <n v="4.9729729729729728E-2"/>
    <n v="24.074380165289256"/>
    <s v="11A Bonchurch Road"/>
    <s v="Bonchurch Road ASTs"/>
    <b v="0"/>
    <s v="AST"/>
    <s v="AST"/>
    <b v="0"/>
    <n v="539"/>
    <s v="046014"/>
    <n v="425"/>
    <d v="2018-03-16T00:00:00"/>
    <s v="F011A"/>
    <n v="0"/>
    <n v="3.5773683601304104E-2"/>
    <n v="7.5900036652230177E-2"/>
    <n v="228000"/>
    <n v="0.875"/>
    <m/>
    <n v="10147"/>
    <n v="94311"/>
    <s v="AST"/>
  </r>
  <r>
    <m/>
    <s v=""/>
    <n v="4137"/>
    <n v="0"/>
    <b v="0"/>
    <s v=""/>
    <s v="80"/>
    <s v="Inverness Avenue"/>
    <s v="EN1"/>
    <x v="2"/>
    <s v="North London"/>
    <s v="3KB"/>
    <n v="0"/>
    <m/>
    <n v="0"/>
    <n v="0"/>
    <s v="Uncharged"/>
    <m/>
    <d v="2017-02-24T00:00:00"/>
    <m/>
    <m/>
    <m/>
    <s v="22-Apr-2019"/>
    <n v="0"/>
    <n v="11655"/>
    <m/>
    <m/>
    <m/>
    <m/>
    <n v="4"/>
    <m/>
    <m/>
    <m/>
    <n v="0"/>
    <s v=""/>
    <s v=""/>
    <s v=""/>
    <n v="0.03"/>
    <n v="0"/>
    <n v="20"/>
    <n v="0"/>
    <n v="315000"/>
    <n v="315000"/>
    <n v="0"/>
    <n v="0"/>
    <n v="0"/>
    <n v="0"/>
    <n v="0"/>
    <n v="0"/>
    <n v="315000"/>
    <n v="0"/>
    <b v="0"/>
    <b v="0"/>
    <n v="0"/>
    <n v="0"/>
    <n v="0"/>
    <n v="282506"/>
    <n v="0"/>
    <n v="0"/>
    <m/>
    <s v="PY"/>
    <n v="0"/>
    <s v=""/>
    <b v="0"/>
    <b v="0"/>
    <b v="0"/>
    <b v="0"/>
    <b v="0"/>
    <n v="0"/>
    <b v="0"/>
    <m/>
    <m/>
    <m/>
    <n v="971.25"/>
    <n v="224.13461538461539"/>
    <n v="282506"/>
    <n v="11340"/>
    <n v="5404"/>
    <n v="1.912879726448288E-2"/>
    <n v="1.7155555555555556E-2"/>
    <n v="0"/>
    <n v="11100"/>
    <n v="0"/>
    <n v="11340"/>
    <n v="315000"/>
    <n v="3.8947368421052633E-2"/>
    <n v="3.8947368421052633E-2"/>
    <s v="0000080"/>
    <n v="0.05"/>
    <n v="0"/>
    <s v="80 Inverness Avenue"/>
    <s v="Enfield Portfolio ASTs"/>
    <b v="0"/>
    <s v="AST"/>
    <s v=""/>
    <b v="0"/>
    <n v="0"/>
    <s v="070031"/>
    <n v="2877"/>
    <d v="2016-04-23T00:00:00"/>
    <s v="F80IA"/>
    <n v="0"/>
    <n v="2.7263157430448031E-2"/>
    <n v="4.1255760939590665E-2"/>
    <n v="299250"/>
    <n v="0.92500000000000004"/>
    <m/>
    <n v="11655"/>
    <n v="5404"/>
    <s v="AST"/>
  </r>
  <r>
    <m/>
    <s v=""/>
    <n v="4139"/>
    <n v="0"/>
    <b v="0"/>
    <s v=""/>
    <s v="84"/>
    <s v="Inverness Avenue"/>
    <s v="EN1"/>
    <x v="2"/>
    <s v="North London"/>
    <s v="3KB"/>
    <n v="0"/>
    <m/>
    <n v="0"/>
    <n v="0"/>
    <s v="Uncharged"/>
    <m/>
    <d v="2017-02-24T00:00:00"/>
    <m/>
    <m/>
    <m/>
    <s v="20-Jun-2019"/>
    <n v="0"/>
    <n v="11676"/>
    <m/>
    <m/>
    <m/>
    <m/>
    <n v="4"/>
    <m/>
    <m/>
    <m/>
    <n v="0"/>
    <s v=""/>
    <s v=""/>
    <s v=""/>
    <n v="0.03"/>
    <n v="0"/>
    <n v="20"/>
    <n v="0"/>
    <n v="315000"/>
    <n v="315000"/>
    <n v="0"/>
    <n v="0"/>
    <n v="0"/>
    <n v="0"/>
    <n v="0"/>
    <n v="0"/>
    <n v="315000"/>
    <n v="0"/>
    <b v="0"/>
    <b v="0"/>
    <n v="0"/>
    <n v="0"/>
    <n v="0"/>
    <n v="282506"/>
    <n v="0"/>
    <n v="0"/>
    <m/>
    <s v="PY"/>
    <n v="0"/>
    <s v=""/>
    <b v="0"/>
    <b v="0"/>
    <b v="0"/>
    <b v="0"/>
    <b v="0"/>
    <n v="0"/>
    <b v="0"/>
    <m/>
    <m/>
    <m/>
    <n v="973"/>
    <n v="224.53846153846155"/>
    <n v="282506"/>
    <n v="11340"/>
    <n v="5404"/>
    <n v="1.912879726448288E-2"/>
    <n v="1.7155555555555556E-2"/>
    <n v="0"/>
    <n v="11124"/>
    <n v="0"/>
    <n v="11340"/>
    <n v="315000"/>
    <n v="3.9017543859649124E-2"/>
    <n v="3.9017543859649124E-2"/>
    <s v="0000084"/>
    <n v="4.9622437971952538E-2"/>
    <n v="0"/>
    <s v="84 Inverness Avenue"/>
    <s v="Enfield Portfolio ASTs"/>
    <b v="0"/>
    <s v="AST"/>
    <s v=""/>
    <b v="0"/>
    <n v="0"/>
    <s v="070031"/>
    <n v="2879"/>
    <d v="2016-06-21T00:00:00"/>
    <s v="F84IA"/>
    <n v="0"/>
    <n v="2.731228023662902E-2"/>
    <n v="4.133009564398632E-2"/>
    <n v="299250"/>
    <n v="0.92500000000000004"/>
    <m/>
    <n v="11676"/>
    <n v="5404"/>
    <s v="AST"/>
  </r>
  <r>
    <d v="2001-10-19T00:00:00"/>
    <s v="10:34:05"/>
    <n v="210"/>
    <n v="8"/>
    <b v="0"/>
    <s v=""/>
    <s v="131"/>
    <s v="Merton Mansions"/>
    <s v="SW20"/>
    <x v="2"/>
    <s v="South West London (Outer)"/>
    <s v="2KB"/>
    <n v="2386"/>
    <m/>
    <n v="0"/>
    <n v="322"/>
    <s v="HSBC"/>
    <d v="2005-05-01T00:00:00"/>
    <d v="1980-03-25T00:00:00"/>
    <m/>
    <m/>
    <d v="2009-12-31T00:00:00"/>
    <s v="31-Jul-2019"/>
    <n v="0"/>
    <n v="11680"/>
    <d v="2011-12-01T00:00:00"/>
    <d v="2011-12-16T00:00:00"/>
    <m/>
    <m/>
    <n v="4"/>
    <m/>
    <m/>
    <m/>
    <n v="0"/>
    <s v="TBA"/>
    <s v=""/>
    <s v=""/>
    <n v="0.03"/>
    <n v="0"/>
    <n v="20"/>
    <n v="2908"/>
    <n v="310000"/>
    <n v="285000"/>
    <n v="0"/>
    <n v="0"/>
    <n v="0"/>
    <n v="0"/>
    <n v="0"/>
    <n v="0"/>
    <n v="285000"/>
    <n v="0"/>
    <b v="1"/>
    <b v="0"/>
    <n v="0"/>
    <n v="0"/>
    <n v="0"/>
    <n v="48833"/>
    <n v="0"/>
    <n v="0"/>
    <d v="2001-06-08T00:00:00"/>
    <s v="FC"/>
    <n v="0"/>
    <s v="A&amp;K"/>
    <b v="0"/>
    <b v="0"/>
    <b v="0"/>
    <b v="0"/>
    <b v="0"/>
    <n v="0"/>
    <b v="1"/>
    <m/>
    <n v="2"/>
    <m/>
    <n v="973.33333333333337"/>
    <n v="224.61538461538461"/>
    <n v="48833"/>
    <n v="10260"/>
    <n v="211657"/>
    <n v="4.3343026232260975"/>
    <n v="0.74265614035087724"/>
    <n v="885.09316770186331"/>
    <n v="11680"/>
    <n v="0"/>
    <n v="10260"/>
    <n v="285000"/>
    <n v="4.3139427516158818E-2"/>
    <n v="3.2336103416435828E-2"/>
    <s v="0000131"/>
    <n v="0"/>
    <n v="36.273291925465841"/>
    <s v="131 Merton Mansions"/>
    <s v="Merton Mansions ASTs"/>
    <b v="0"/>
    <s v="AST"/>
    <s v=""/>
    <b v="0"/>
    <n v="539"/>
    <s v="003007"/>
    <n v="23"/>
    <d v="2014-04-08T00:00:00"/>
    <s v="F131"/>
    <n v="0"/>
    <n v="3.0197598747049123E-2"/>
    <n v="0.1792845002354965"/>
    <n v="270750"/>
    <n v="0.95"/>
    <m/>
    <n v="8755"/>
    <n v="211657"/>
    <s v="AST"/>
  </r>
  <r>
    <m/>
    <s v=""/>
    <n v="2135"/>
    <n v="0"/>
    <b v="0"/>
    <s v=""/>
    <s v="8"/>
    <s v="Baynton House"/>
    <s v="SO41"/>
    <x v="9"/>
    <s v="Hampshire"/>
    <s v="3KB"/>
    <n v="2094"/>
    <m/>
    <n v="0"/>
    <n v="874"/>
    <s v="Uncharged"/>
    <m/>
    <d v="2007-08-09T00:00:00"/>
    <m/>
    <m/>
    <d v="2019-02-05T00:00:00"/>
    <s v="29-Feb-2020"/>
    <n v="0"/>
    <n v="11700"/>
    <d v="2019-02-18T00:00:00"/>
    <d v="2019-02-28T00:00:00"/>
    <d v="2019-02-05T00:00:00"/>
    <d v="2019-02-07T00:00:00"/>
    <n v="4"/>
    <d v="2019-03-07T00:00:00"/>
    <m/>
    <m/>
    <n v="0"/>
    <s v="Pebbles"/>
    <s v=""/>
    <s v=""/>
    <n v="0.03"/>
    <n v="0"/>
    <n v="20"/>
    <n v="0"/>
    <n v="300000"/>
    <n v="300000"/>
    <n v="0"/>
    <n v="0"/>
    <n v="0"/>
    <n v="0"/>
    <n v="0"/>
    <n v="0"/>
    <n v="300000"/>
    <n v="0"/>
    <b v="0"/>
    <b v="0"/>
    <n v="0"/>
    <n v="0"/>
    <n v="3900"/>
    <n v="243272"/>
    <n v="0"/>
    <n v="0"/>
    <m/>
    <s v="AL"/>
    <n v="0"/>
    <s v="R&amp;N"/>
    <b v="0"/>
    <b v="0"/>
    <b v="0"/>
    <b v="0"/>
    <b v="0"/>
    <n v="0"/>
    <b v="0"/>
    <n v="8"/>
    <n v="1"/>
    <n v="7"/>
    <n v="975"/>
    <n v="225"/>
    <n v="247172"/>
    <n v="10800"/>
    <n v="27028"/>
    <n v="0.10934895538329584"/>
    <n v="9.0093333333333331E-2"/>
    <n v="343.24942791762015"/>
    <n v="12096"/>
    <n v="0"/>
    <n v="10800"/>
    <n v="300000"/>
    <n v="4.1052631578947368E-2"/>
    <n v="3.1814035087719301E-2"/>
    <s v="0000008"/>
    <n v="-3.273809523809524E-2"/>
    <n v="13.386727688787186"/>
    <s v="8 Baynton House"/>
    <s v="Baynton House ASTs"/>
    <b v="0"/>
    <s v="AST"/>
    <s v="AST"/>
    <b v="0"/>
    <n v="539"/>
    <s v="070024"/>
    <n v="810"/>
    <d v="2019-03-01T00:00:00"/>
    <s v="F008"/>
    <n v="4.4622425629290614"/>
    <n v="2.8736841615877654E-2"/>
    <n v="3.7271038179486335E-2"/>
    <n v="285000"/>
    <n v="0.9"/>
    <m/>
    <n v="9067"/>
    <n v="27028"/>
    <s v="AST"/>
  </r>
  <r>
    <m/>
    <s v=""/>
    <n v="4123"/>
    <n v="0"/>
    <b v="0"/>
    <s v=""/>
    <s v="14"/>
    <s v="Bicknoller Road"/>
    <s v="EN1"/>
    <x v="2"/>
    <s v="North London"/>
    <s v="3KB"/>
    <n v="0"/>
    <m/>
    <n v="0"/>
    <n v="0"/>
    <s v="Uncharged"/>
    <m/>
    <d v="2017-02-24T00:00:00"/>
    <m/>
    <m/>
    <m/>
    <s v="08-Oct-2019"/>
    <n v="0"/>
    <n v="11700"/>
    <m/>
    <m/>
    <m/>
    <m/>
    <n v="4"/>
    <m/>
    <m/>
    <m/>
    <n v="0"/>
    <s v=""/>
    <s v=""/>
    <s v=""/>
    <n v="0.03"/>
    <n v="0"/>
    <n v="20"/>
    <n v="0"/>
    <n v="315000"/>
    <n v="315000"/>
    <n v="0"/>
    <n v="0"/>
    <n v="0"/>
    <n v="0"/>
    <n v="0"/>
    <n v="0"/>
    <n v="315000"/>
    <n v="0"/>
    <b v="0"/>
    <b v="0"/>
    <n v="0"/>
    <n v="0"/>
    <n v="0"/>
    <n v="282506"/>
    <n v="0"/>
    <n v="0"/>
    <m/>
    <s v="PY"/>
    <n v="0"/>
    <s v=""/>
    <b v="0"/>
    <b v="0"/>
    <b v="0"/>
    <b v="0"/>
    <b v="0"/>
    <n v="0"/>
    <b v="0"/>
    <m/>
    <m/>
    <m/>
    <n v="975"/>
    <n v="225"/>
    <n v="282506"/>
    <n v="11340"/>
    <n v="5404"/>
    <n v="1.912879726448288E-2"/>
    <n v="1.7155555555555556E-2"/>
    <n v="0"/>
    <n v="11340"/>
    <n v="0"/>
    <n v="11340"/>
    <n v="315000"/>
    <n v="3.9097744360902256E-2"/>
    <n v="3.9097744360902256E-2"/>
    <s v="0000014"/>
    <n v="3.1746031746031744E-2"/>
    <n v="0"/>
    <s v="14 Bicknoller Road"/>
    <s v="Enfield Portfolio ASTs"/>
    <b v="0"/>
    <s v="AST"/>
    <s v=""/>
    <b v="0"/>
    <n v="0"/>
    <s v="070031"/>
    <n v="2863"/>
    <d v="2016-10-09T00:00:00"/>
    <s v="F14BR"/>
    <n v="0"/>
    <n v="2.7368420586550146E-2"/>
    <n v="4.1415049591867079E-2"/>
    <n v="299250"/>
    <n v="0.92500000000000004"/>
    <m/>
    <n v="11700"/>
    <n v="5404"/>
    <s v="AST"/>
  </r>
  <r>
    <m/>
    <s v=""/>
    <n v="4355"/>
    <n v="0"/>
    <b v="0"/>
    <s v="Feb 2018 was for sale, July 2018 now to let"/>
    <s v="69"/>
    <s v="Langham Court"/>
    <s v="SW20"/>
    <x v="2"/>
    <s v="South"/>
    <s v="2KB"/>
    <n v="2363"/>
    <m/>
    <n v="0"/>
    <n v="432"/>
    <s v="Barclays"/>
    <m/>
    <d v="1982-09-01T00:00:00"/>
    <m/>
    <m/>
    <d v="2018-02-18T00:00:00"/>
    <s v="12-Jul-2019"/>
    <n v="0"/>
    <n v="11700"/>
    <d v="2013-09-30T00:00:00"/>
    <d v="2013-10-07T00:00:00"/>
    <m/>
    <m/>
    <n v="4"/>
    <m/>
    <m/>
    <m/>
    <n v="0"/>
    <s v="Goodfellows"/>
    <s v="WedlakeBell"/>
    <s v="Goodfellows"/>
    <n v="1.4999999999999999E-2"/>
    <n v="0"/>
    <n v="20"/>
    <n v="0"/>
    <n v="320000"/>
    <n v="285000"/>
    <n v="0"/>
    <n v="0"/>
    <n v="0"/>
    <n v="0"/>
    <n v="0"/>
    <n v="0"/>
    <n v="285000"/>
    <n v="0"/>
    <b v="0"/>
    <b v="0"/>
    <n v="0"/>
    <n v="0"/>
    <n v="0"/>
    <n v="38432"/>
    <n v="0"/>
    <n v="0"/>
    <m/>
    <s v="FC"/>
    <n v="0"/>
    <s v="Askey"/>
    <b v="0"/>
    <b v="0"/>
    <b v="0"/>
    <b v="0"/>
    <b v="0"/>
    <n v="1"/>
    <b v="0"/>
    <m/>
    <n v="1"/>
    <m/>
    <n v="975"/>
    <n v="225"/>
    <n v="38432"/>
    <n v="5130"/>
    <n v="227188"/>
    <n v="5.9114279766860953"/>
    <n v="0.7971508771929825"/>
    <n v="659.72222222222217"/>
    <n v="12912"/>
    <n v="0"/>
    <n v="5130"/>
    <n v="285000"/>
    <n v="4.3213296398891966E-2"/>
    <n v="3.4485687903970455E-2"/>
    <s v="0000069"/>
    <n v="-9.3866171003717469E-2"/>
    <n v="27.083333333333332"/>
    <s v="69 Langham Court"/>
    <s v="Langham Court ASTs"/>
    <b v="0"/>
    <s v="AST"/>
    <s v="AST"/>
    <b v="0"/>
    <n v="0"/>
    <s v="003005"/>
    <n v="3103"/>
    <d v="2018-07-13T00:00:00"/>
    <s v="F069"/>
    <n v="0"/>
    <n v="3.0249306964081742E-2"/>
    <n v="0.24294858451290591"/>
    <n v="270750"/>
    <n v="0.95"/>
    <m/>
    <n v="9337"/>
    <n v="227188"/>
    <s v="AST"/>
  </r>
  <r>
    <m/>
    <s v=""/>
    <n v="1307"/>
    <n v="0"/>
    <b v="0"/>
    <s v="7/2018 was going to be sold, 8/2018 now going to be let"/>
    <s v="18"/>
    <s v="Langham Court"/>
    <s v="SW20"/>
    <x v="2"/>
    <s v="South West London (Outer)"/>
    <s v="2KB"/>
    <n v="2482"/>
    <m/>
    <n v="0"/>
    <n v="468"/>
    <s v="Barclays"/>
    <d v="2006-04-26T00:00:00"/>
    <d v="1982-09-01T00:00:00"/>
    <m/>
    <m/>
    <d v="2018-07-17T00:00:00"/>
    <s v="24-Aug-2019"/>
    <n v="0"/>
    <n v="11700"/>
    <d v="2003-10-20T00:00:00"/>
    <d v="2003-12-05T00:00:00"/>
    <m/>
    <m/>
    <n v="4"/>
    <m/>
    <m/>
    <m/>
    <n v="0"/>
    <s v="Goodfellows"/>
    <s v="WedlakeBell"/>
    <s v="Goodfellows"/>
    <n v="0.03"/>
    <n v="0"/>
    <n v="20"/>
    <n v="0"/>
    <n v="320000"/>
    <n v="285000"/>
    <n v="0"/>
    <n v="0"/>
    <n v="0"/>
    <n v="0"/>
    <n v="0"/>
    <n v="0"/>
    <n v="285000"/>
    <n v="0"/>
    <b v="1"/>
    <b v="0"/>
    <n v="0"/>
    <n v="0"/>
    <n v="0"/>
    <n v="20600"/>
    <n v="0"/>
    <n v="0"/>
    <m/>
    <s v="FC"/>
    <n v="0"/>
    <s v="Black"/>
    <b v="0"/>
    <b v="0"/>
    <b v="0"/>
    <b v="0"/>
    <b v="0"/>
    <n v="2"/>
    <b v="1"/>
    <m/>
    <n v="6"/>
    <m/>
    <n v="975"/>
    <n v="225"/>
    <n v="20600"/>
    <n v="10260"/>
    <n v="239890"/>
    <n v="11.645145631067962"/>
    <n v="0.84171929824561409"/>
    <n v="608.97435897435901"/>
    <n v="12600"/>
    <n v="0"/>
    <n v="10260"/>
    <n v="285000"/>
    <n v="4.3213296398891966E-2"/>
    <n v="3.2055401662049864E-2"/>
    <s v="0000018"/>
    <n v="-7.1428571428571425E-2"/>
    <n v="25"/>
    <s v="18 Langham Court"/>
    <s v="Langham Court ASTs"/>
    <b v="0"/>
    <s v="AST"/>
    <s v="AST"/>
    <b v="0"/>
    <n v="539"/>
    <s v="003005"/>
    <n v="370"/>
    <d v="2018-08-25T00:00:00"/>
    <s v="F018"/>
    <n v="0"/>
    <n v="3.0249306964081742E-2"/>
    <n v="0.42131067961165047"/>
    <n v="270750"/>
    <n v="0.95"/>
    <m/>
    <n v="8679"/>
    <n v="239890"/>
    <s v="AST"/>
  </r>
  <r>
    <m/>
    <s v=""/>
    <n v="1471"/>
    <n v="0"/>
    <b v="0"/>
    <s v="Was going to be marketed for sale, now August 2018 for let"/>
    <s v="35"/>
    <s v="Langham Court"/>
    <s v="SW20"/>
    <x v="2"/>
    <s v="South West London (Outer)"/>
    <s v="2KB"/>
    <n v="2469"/>
    <m/>
    <n v="0"/>
    <n v="501"/>
    <s v="Barclays"/>
    <d v="2006-04-26T00:00:00"/>
    <d v="1982-09-01T00:00:00"/>
    <m/>
    <m/>
    <d v="2018-03-23T00:00:00"/>
    <s v="24-Aug-2019"/>
    <n v="0"/>
    <n v="11700"/>
    <d v="2018-07-25T00:00:00"/>
    <d v="2018-08-20T00:00:00"/>
    <m/>
    <m/>
    <n v="4"/>
    <m/>
    <m/>
    <m/>
    <n v="0"/>
    <s v="Goodfellows"/>
    <s v="n/a"/>
    <s v="Goodfellows"/>
    <n v="0.03"/>
    <n v="0"/>
    <n v="20"/>
    <n v="0"/>
    <n v="320000"/>
    <n v="285000"/>
    <n v="0"/>
    <n v="0"/>
    <n v="0"/>
    <n v="0"/>
    <n v="0"/>
    <n v="0"/>
    <n v="285000"/>
    <n v="0"/>
    <b v="1"/>
    <b v="0"/>
    <n v="0"/>
    <n v="0"/>
    <n v="0"/>
    <n v="33329"/>
    <n v="0"/>
    <n v="0"/>
    <m/>
    <s v="FC"/>
    <n v="0"/>
    <s v="Askey"/>
    <b v="0"/>
    <b v="0"/>
    <b v="0"/>
    <b v="0"/>
    <b v="0"/>
    <n v="3"/>
    <b v="1"/>
    <m/>
    <n v="3"/>
    <m/>
    <n v="975"/>
    <n v="225"/>
    <n v="33329"/>
    <n v="10260"/>
    <n v="227161"/>
    <n v="6.815716043085601"/>
    <n v="0.79705614035087724"/>
    <n v="568.86227544910184"/>
    <n v="12600"/>
    <n v="0"/>
    <n v="10260"/>
    <n v="285000"/>
    <n v="4.3213296398891966E-2"/>
    <n v="3.2103416435826405E-2"/>
    <s v="0000035"/>
    <n v="-7.1428571428571425E-2"/>
    <n v="23.353293413173652"/>
    <s v="35 Langham Court"/>
    <s v="Langham Court ASTs"/>
    <b v="0"/>
    <s v="AST"/>
    <s v="AST"/>
    <b v="0"/>
    <n v="539"/>
    <s v="003005"/>
    <n v="404"/>
    <d v="2018-08-25T00:00:00"/>
    <s v="F035"/>
    <n v="0"/>
    <n v="3.0249306964081742E-2"/>
    <n v="0.26079390320741697"/>
    <n v="270750"/>
    <n v="0.95"/>
    <m/>
    <n v="8692"/>
    <n v="227161"/>
    <s v="AST"/>
  </r>
  <r>
    <m/>
    <s v=""/>
    <n v="4372"/>
    <n v="0"/>
    <b v="0"/>
    <s v=""/>
    <s v="13"/>
    <s v="Lebanon Close"/>
    <s v="EX4"/>
    <x v="5"/>
    <s v="Other"/>
    <s v="5kb H"/>
    <n v="0"/>
    <m/>
    <n v="0"/>
    <n v="979"/>
    <s v="Nationwide"/>
    <m/>
    <d v="2001-06-05T00:00:00"/>
    <m/>
    <m/>
    <d v="2018-07-06T00:00:00"/>
    <s v="04-Jan-2020"/>
    <n v="0"/>
    <n v="11700"/>
    <d v="2018-09-03T00:00:00"/>
    <d v="2018-11-13T00:00:00"/>
    <m/>
    <m/>
    <n v="4"/>
    <m/>
    <m/>
    <m/>
    <n v="0"/>
    <s v=""/>
    <s v=""/>
    <s v=""/>
    <n v="0.03"/>
    <n v="0"/>
    <n v="20"/>
    <n v="0"/>
    <n v="192640"/>
    <n v="240000"/>
    <n v="0"/>
    <n v="0"/>
    <n v="0"/>
    <n v="0"/>
    <n v="0"/>
    <n v="0"/>
    <n v="240000"/>
    <n v="0"/>
    <b v="0"/>
    <b v="0"/>
    <n v="0"/>
    <n v="0"/>
    <n v="0"/>
    <n v="130759"/>
    <n v="0"/>
    <n v="0"/>
    <m/>
    <s v="MB"/>
    <n v="0"/>
    <s v="F&amp;F"/>
    <b v="0"/>
    <b v="0"/>
    <b v="0"/>
    <b v="0"/>
    <b v="0"/>
    <n v="0"/>
    <b v="0"/>
    <m/>
    <n v="10"/>
    <m/>
    <n v="975"/>
    <n v="225"/>
    <n v="130759"/>
    <n v="8640"/>
    <n v="88601"/>
    <n v="0.67759007028196916"/>
    <n v="0.36917083333333334"/>
    <n v="245.14811031664965"/>
    <n v="12401"/>
    <n v="0"/>
    <n v="8640"/>
    <n v="240000"/>
    <n v="5.131578947368421E-2"/>
    <n v="5.131578947368421E-2"/>
    <s v="0000013"/>
    <n v="-5.6527699379082329E-2"/>
    <n v="11.95097037793667"/>
    <s v="13 Lebanon Close"/>
    <s v="Exeter ASTs - Queensway Portfolio"/>
    <b v="0"/>
    <s v="Vacant"/>
    <s v="porter"/>
    <b v="0"/>
    <n v="0"/>
    <s v="056002"/>
    <n v="3123"/>
    <d v="2019-01-05T00:00:00"/>
    <s v="HLC13"/>
    <n v="0"/>
    <n v="3.5921052019847063E-2"/>
    <n v="8.9477588540750538E-2"/>
    <n v="228000"/>
    <n v="0.95"/>
    <m/>
    <n v="11700"/>
    <n v="88601"/>
    <s v="AST"/>
  </r>
  <r>
    <m/>
    <s v=""/>
    <n v="1128"/>
    <n v="0"/>
    <b v="0"/>
    <s v=""/>
    <s v="11"/>
    <s v="Lyncombe Close"/>
    <s v="EX4"/>
    <x v="5"/>
    <s v="Exeter"/>
    <s v="5KBH"/>
    <n v="0"/>
    <m/>
    <n v="0"/>
    <n v="979"/>
    <s v="Nationwide"/>
    <d v="2003-11-01T00:00:00"/>
    <d v="2001-06-05T00:00:00"/>
    <m/>
    <m/>
    <d v="2018-01-31T00:00:00"/>
    <s v="04-May-2019"/>
    <n v="0"/>
    <n v="11700"/>
    <d v="2018-02-12T00:00:00"/>
    <d v="2018-03-02T00:00:00"/>
    <m/>
    <m/>
    <n v="4"/>
    <m/>
    <m/>
    <m/>
    <n v="0"/>
    <s v="Wilkinson Grant"/>
    <s v=""/>
    <s v=""/>
    <n v="0.03"/>
    <n v="0"/>
    <n v="20"/>
    <n v="0"/>
    <n v="250000"/>
    <n v="240000"/>
    <n v="0"/>
    <n v="0"/>
    <n v="0"/>
    <n v="0"/>
    <n v="0"/>
    <n v="0"/>
    <n v="240000"/>
    <n v="0"/>
    <b v="0"/>
    <b v="0"/>
    <n v="0"/>
    <n v="0"/>
    <n v="0"/>
    <n v="100654"/>
    <n v="0"/>
    <n v="0"/>
    <m/>
    <s v="MB"/>
    <n v="0"/>
    <s v="F&amp;F"/>
    <b v="0"/>
    <b v="0"/>
    <b v="0"/>
    <b v="0"/>
    <b v="0"/>
    <n v="0"/>
    <b v="1"/>
    <m/>
    <n v="2"/>
    <m/>
    <n v="975"/>
    <n v="225"/>
    <n v="100654"/>
    <n v="8640"/>
    <n v="118706"/>
    <n v="1.1793470701611461"/>
    <n v="0.49460833333333332"/>
    <n v="245.14811031664965"/>
    <n v="12048"/>
    <n v="0"/>
    <n v="8640"/>
    <n v="240000"/>
    <n v="5.131578947368421E-2"/>
    <n v="4.9232456140350878E-2"/>
    <s v="0000011"/>
    <n v="-2.8884462151394421E-2"/>
    <n v="11.95097037793667"/>
    <s v="11 Lyncombe Close"/>
    <s v="Exeter ASTs - Queensway Portfolio"/>
    <b v="0"/>
    <s v="AST"/>
    <s v="AST"/>
    <b v="0"/>
    <n v="475"/>
    <s v="056002"/>
    <n v="333"/>
    <d v="2018-05-05T00:00:00"/>
    <s v="HLY11"/>
    <n v="0"/>
    <n v="3.5921052019847063E-2"/>
    <n v="0.11152065491684385"/>
    <n v="228000"/>
    <n v="0.95"/>
    <m/>
    <n v="11225"/>
    <n v="118706"/>
    <s v="AST"/>
  </r>
  <r>
    <m/>
    <s v=""/>
    <n v="1850"/>
    <n v="0"/>
    <b v="0"/>
    <s v=""/>
    <s v="7"/>
    <s v="Lyncombe Close"/>
    <s v="EX4"/>
    <x v="5"/>
    <s v="Exeter"/>
    <s v="5KBH"/>
    <n v="0"/>
    <m/>
    <n v="0"/>
    <n v="979"/>
    <s v="Nationwide"/>
    <d v="2003-11-01T00:00:00"/>
    <d v="2001-06-05T00:00:00"/>
    <m/>
    <m/>
    <d v="2018-04-20T00:00:00"/>
    <s v="01-Jul-2019"/>
    <n v="0"/>
    <n v="11700"/>
    <d v="2018-04-23T00:00:00"/>
    <d v="2018-05-04T00:00:00"/>
    <m/>
    <m/>
    <n v="4"/>
    <m/>
    <m/>
    <m/>
    <n v="0"/>
    <s v="W.Grant"/>
    <s v=""/>
    <s v=""/>
    <n v="0.03"/>
    <n v="0"/>
    <n v="20"/>
    <n v="0"/>
    <n v="250000"/>
    <n v="240000"/>
    <n v="0"/>
    <n v="0"/>
    <n v="0"/>
    <n v="0"/>
    <n v="0"/>
    <n v="0"/>
    <n v="240000"/>
    <n v="0"/>
    <b v="1"/>
    <b v="0"/>
    <n v="0"/>
    <n v="0"/>
    <n v="0"/>
    <n v="93754"/>
    <n v="0"/>
    <n v="0"/>
    <m/>
    <s v="MB"/>
    <n v="0"/>
    <s v="F&amp;F"/>
    <b v="0"/>
    <b v="0"/>
    <b v="0"/>
    <b v="0"/>
    <b v="0"/>
    <n v="0"/>
    <b v="1"/>
    <m/>
    <n v="1"/>
    <m/>
    <n v="975"/>
    <n v="225"/>
    <n v="93754"/>
    <n v="8640"/>
    <n v="125606"/>
    <n v="1.3397401710860337"/>
    <n v="0.52335833333333337"/>
    <n v="245.14811031664965"/>
    <n v="11100"/>
    <n v="0"/>
    <n v="8640"/>
    <n v="240000"/>
    <n v="5.131578947368421E-2"/>
    <n v="4.9232456140350878E-2"/>
    <s v="0000007"/>
    <n v="5.4054054054054057E-2"/>
    <n v="11.95097037793667"/>
    <s v="7 Lyncombe Close"/>
    <s v="Exeter ASTs - Queensway Portfolio"/>
    <b v="0"/>
    <s v="AST"/>
    <s v="AST"/>
    <b v="0"/>
    <n v="475"/>
    <s v="056002"/>
    <n v="533"/>
    <d v="2018-07-02T00:00:00"/>
    <s v="HLY07"/>
    <n v="0"/>
    <n v="3.5921052019847063E-2"/>
    <n v="0.11972822492906969"/>
    <n v="228000"/>
    <n v="0.95"/>
    <m/>
    <n v="11225"/>
    <n v="125606"/>
    <s v="AST"/>
  </r>
  <r>
    <m/>
    <s v=""/>
    <n v="1585"/>
    <n v="0"/>
    <b v="0"/>
    <s v=""/>
    <s v="15A"/>
    <s v="Bonchurch Road"/>
    <s v="BN2 3PJ"/>
    <x v="3"/>
    <s v="South Coast"/>
    <s v="3kb balc"/>
    <n v="966"/>
    <m/>
    <n v="0"/>
    <n v="487"/>
    <s v="RBS"/>
    <m/>
    <d v="2005-03-22T00:00:00"/>
    <m/>
    <m/>
    <d v="2016-06-19T00:00:00"/>
    <s v="31-Mar-2020"/>
    <n v="0"/>
    <n v="11724"/>
    <d v="2016-06-21T00:00:00"/>
    <d v="2016-07-08T00:00:00"/>
    <m/>
    <m/>
    <n v="4"/>
    <m/>
    <m/>
    <m/>
    <n v="0"/>
    <s v="B.Alderton"/>
    <s v=""/>
    <s v=""/>
    <n v="0"/>
    <n v="0"/>
    <n v="20"/>
    <n v="0"/>
    <n v="200000"/>
    <n v="230000"/>
    <n v="0"/>
    <n v="0"/>
    <n v="0"/>
    <n v="0"/>
    <n v="0"/>
    <n v="0"/>
    <n v="230000"/>
    <n v="0"/>
    <b v="0"/>
    <b v="0"/>
    <n v="0"/>
    <n v="0"/>
    <n v="0"/>
    <n v="125192"/>
    <n v="0"/>
    <n v="0"/>
    <m/>
    <s v="AL"/>
    <n v="0"/>
    <s v="Maguire"/>
    <b v="0"/>
    <b v="0"/>
    <b v="0"/>
    <b v="0"/>
    <b v="0"/>
    <n v="0"/>
    <b v="0"/>
    <m/>
    <n v="2"/>
    <m/>
    <n v="977"/>
    <n v="225.46153846153845"/>
    <n v="125192"/>
    <n v="0"/>
    <n v="93308"/>
    <n v="0.745319189724583"/>
    <n v="0.40568695652173914"/>
    <n v="472.27926078028747"/>
    <n v="11169"/>
    <n v="0"/>
    <n v="0"/>
    <n v="230000"/>
    <n v="5.3656750572082378E-2"/>
    <n v="4.6768878718535467E-2"/>
    <s v="000015A"/>
    <n v="4.9691109320440505E-2"/>
    <n v="24.073921971252567"/>
    <s v="15A Bonchurch Road"/>
    <s v="Bonchurch Road ASTs"/>
    <b v="0"/>
    <s v="AST"/>
    <s v="AST"/>
    <b v="0"/>
    <n v="539"/>
    <s v="046014"/>
    <n v="431"/>
    <d v="2017-03-31T00:00:00"/>
    <s v="F015A"/>
    <n v="0"/>
    <n v="3.7559724760819355E-2"/>
    <n v="8.1626621509361619E-2"/>
    <n v="218500"/>
    <n v="0.875"/>
    <m/>
    <n v="10219"/>
    <n v="93308"/>
    <s v="AST"/>
  </r>
  <r>
    <m/>
    <s v=""/>
    <n v="972"/>
    <n v="0"/>
    <b v="0"/>
    <s v=""/>
    <s v="63"/>
    <s v="Eaton Manor"/>
    <s v="BN3 3PT"/>
    <x v="4"/>
    <s v="South Coast"/>
    <s v="2KB"/>
    <n v="1616"/>
    <d v="2002-12-31T00:00:00"/>
    <n v="0"/>
    <n v="590"/>
    <s v="AVIVA"/>
    <d v="2005-06-01T00:00:00"/>
    <d v="1999-02-16T00:00:00"/>
    <m/>
    <m/>
    <d v="2014-08-20T00:00:00"/>
    <s v="09-Sep-2019"/>
    <n v="0"/>
    <n v="11736"/>
    <d v="2014-08-18T00:00:00"/>
    <d v="2014-09-05T00:00:00"/>
    <m/>
    <m/>
    <n v="4"/>
    <m/>
    <m/>
    <m/>
    <n v="0"/>
    <s v="Priors/Y.Lee"/>
    <s v=""/>
    <s v=""/>
    <n v="0.03"/>
    <n v="0"/>
    <n v="20"/>
    <n v="0"/>
    <n v="227000"/>
    <n v="237500"/>
    <n v="0"/>
    <n v="0"/>
    <n v="0"/>
    <n v="0"/>
    <n v="0"/>
    <n v="0"/>
    <n v="237500"/>
    <n v="0"/>
    <b v="0"/>
    <b v="0"/>
    <n v="0"/>
    <n v="0"/>
    <n v="0"/>
    <n v="109518"/>
    <n v="0"/>
    <n v="0"/>
    <m/>
    <s v="PY"/>
    <n v="0"/>
    <s v="Maguire"/>
    <b v="0"/>
    <b v="0"/>
    <b v="0"/>
    <b v="0"/>
    <b v="0"/>
    <n v="0"/>
    <b v="1"/>
    <m/>
    <n v="2"/>
    <m/>
    <n v="978"/>
    <n v="225.69230769230768"/>
    <n v="109518"/>
    <n v="8550"/>
    <n v="107557"/>
    <n v="0.98209426760897756"/>
    <n v="0.4528715789473684"/>
    <n v="402.54237288135596"/>
    <n v="11280"/>
    <n v="0"/>
    <n v="8550"/>
    <n v="237500"/>
    <n v="5.2015512465373961E-2"/>
    <n v="4.2464265927977841E-2"/>
    <s v="0000063"/>
    <n v="4.042553191489362E-2"/>
    <n v="19.891525423728815"/>
    <s v="63 Eaton Manor"/>
    <s v="Eaton Manor ASTs"/>
    <b v="0"/>
    <s v="AST"/>
    <s v=""/>
    <b v="0"/>
    <n v="539"/>
    <s v="043001"/>
    <n v="222"/>
    <d v="2016-09-09T00:00:00"/>
    <s v="F063"/>
    <n v="0"/>
    <n v="3.6410858105688546E-2"/>
    <n v="8.7483336072609066E-2"/>
    <n v="225625"/>
    <n v="0.875"/>
    <m/>
    <n v="9581"/>
    <n v="107557"/>
    <s v="AST"/>
  </r>
  <r>
    <m/>
    <s v=""/>
    <n v="2977"/>
    <n v="0"/>
    <b v="0"/>
    <s v=""/>
    <s v="31"/>
    <s v="Bonchurch Road"/>
    <s v="BN2"/>
    <x v="3"/>
    <s v="Sussex"/>
    <s v="3kb balc"/>
    <n v="966"/>
    <m/>
    <n v="0"/>
    <n v="483"/>
    <s v="RBS"/>
    <m/>
    <d v="2005-03-22T00:00:00"/>
    <m/>
    <m/>
    <d v="2017-10-31T00:00:00"/>
    <s v="12-Nov-2019"/>
    <n v="0"/>
    <n v="11748"/>
    <d v="2015-09-14T00:00:00"/>
    <d v="2015-09-30T00:00:00"/>
    <m/>
    <m/>
    <n v="4"/>
    <m/>
    <m/>
    <m/>
    <n v="0"/>
    <s v=""/>
    <s v=""/>
    <s v=""/>
    <n v="0.03"/>
    <n v="0"/>
    <n v="20"/>
    <n v="0"/>
    <n v="200000"/>
    <n v="230000"/>
    <n v="0"/>
    <n v="0"/>
    <n v="0"/>
    <n v="0"/>
    <n v="0"/>
    <n v="0"/>
    <n v="230000"/>
    <n v="0"/>
    <b v="0"/>
    <b v="0"/>
    <n v="0"/>
    <n v="0"/>
    <n v="0"/>
    <n v="136208"/>
    <n v="0"/>
    <n v="0"/>
    <m/>
    <s v="AL"/>
    <n v="0"/>
    <s v="Maguire"/>
    <b v="0"/>
    <b v="0"/>
    <b v="0"/>
    <b v="0"/>
    <b v="0"/>
    <n v="0"/>
    <b v="0"/>
    <m/>
    <n v="2"/>
    <m/>
    <n v="979"/>
    <n v="225.92307692307693"/>
    <n v="136208"/>
    <n v="8280"/>
    <n v="74012"/>
    <n v="0.54337483848232115"/>
    <n v="0.3217913043478261"/>
    <n v="476.1904761904762"/>
    <n v="11400"/>
    <n v="0"/>
    <n v="8280"/>
    <n v="230000"/>
    <n v="5.3766590389016017E-2"/>
    <n v="4.9345537757437073E-2"/>
    <s v="0000031"/>
    <n v="3.0526315789473683E-2"/>
    <n v="24.322981366459626"/>
    <s v="31 Bonchurch Road"/>
    <s v="Bonchurch Road ASTs"/>
    <b v="0"/>
    <s v="AST"/>
    <s v="AST"/>
    <b v="0"/>
    <n v="0"/>
    <s v="046014"/>
    <n v="1692"/>
    <d v="2017-11-13T00:00:00"/>
    <s v="F031"/>
    <n v="0"/>
    <n v="3.763661263136351E-2"/>
    <n v="7.915834605896864E-2"/>
    <n v="218500"/>
    <n v="0.875"/>
    <m/>
    <n v="10782"/>
    <n v="74012"/>
    <s v="AST"/>
  </r>
  <r>
    <m/>
    <s v=""/>
    <n v="978"/>
    <n v="0"/>
    <b v="0"/>
    <s v=""/>
    <s v="92"/>
    <s v="Eaton Manor"/>
    <s v="BN3 3PT"/>
    <x v="4"/>
    <s v="South Coast"/>
    <s v="2KB"/>
    <n v="1616"/>
    <m/>
    <n v="0"/>
    <n v="535"/>
    <s v="AVIVA"/>
    <d v="2005-06-01T00:00:00"/>
    <d v="1999-02-16T00:00:00"/>
    <m/>
    <m/>
    <d v="2018-06-12T00:00:00"/>
    <s v="09-Oct-2019"/>
    <n v="0"/>
    <n v="11748"/>
    <d v="2018-07-02T00:00:00"/>
    <d v="2018-09-10T00:00:00"/>
    <m/>
    <m/>
    <n v="4"/>
    <m/>
    <m/>
    <m/>
    <n v="0"/>
    <s v=""/>
    <s v=""/>
    <s v=""/>
    <n v="0.03"/>
    <n v="0"/>
    <n v="20"/>
    <n v="0"/>
    <n v="227000"/>
    <n v="237500"/>
    <n v="0"/>
    <n v="0"/>
    <n v="0"/>
    <n v="0"/>
    <n v="0"/>
    <n v="0"/>
    <n v="237500"/>
    <n v="0"/>
    <b v="0"/>
    <b v="0"/>
    <n v="0"/>
    <n v="0"/>
    <n v="0"/>
    <n v="134519"/>
    <n v="0"/>
    <n v="0"/>
    <m/>
    <s v="PY"/>
    <n v="0"/>
    <s v="Maguire"/>
    <b v="0"/>
    <b v="0"/>
    <b v="0"/>
    <b v="0"/>
    <b v="0"/>
    <n v="0"/>
    <b v="1"/>
    <m/>
    <n v="10"/>
    <m/>
    <n v="979"/>
    <n v="225.92307692307693"/>
    <n v="134519"/>
    <n v="8550"/>
    <n v="82556"/>
    <n v="0.61371256105085525"/>
    <n v="0.34760421052631579"/>
    <n v="443.92523364485982"/>
    <n v="11616"/>
    <n v="0"/>
    <n v="8550"/>
    <n v="237500"/>
    <n v="5.2068698060941832E-2"/>
    <n v="4.2517451523545705E-2"/>
    <s v="0000092"/>
    <n v="1.1363636363636364E-2"/>
    <n v="21.958878504672896"/>
    <s v="92 Eaton Manor"/>
    <s v="Eaton Manor ASTs"/>
    <b v="0"/>
    <s v="AST"/>
    <s v="AST"/>
    <b v="0"/>
    <n v="539"/>
    <s v="043001"/>
    <n v="227"/>
    <d v="2018-10-10T00:00:00"/>
    <s v="F092"/>
    <n v="0"/>
    <n v="3.6448088021952034E-2"/>
    <n v="7.1313346070071892E-2"/>
    <n v="225625"/>
    <n v="0.875"/>
    <m/>
    <n v="9593"/>
    <n v="82556"/>
    <s v="AST"/>
  </r>
  <r>
    <d v="2001-03-08T00:00:00"/>
    <s v="16:57:58"/>
    <n v="329"/>
    <n v="27"/>
    <b v="0"/>
    <s v=""/>
    <s v="10"/>
    <s v="Amber Court"/>
    <s v="CR4"/>
    <x v="1"/>
    <s v="South West London (Outer)"/>
    <s v="2KB Mod"/>
    <n v="1200"/>
    <d v="2017-12-31T00:00:00"/>
    <n v="0"/>
    <n v="410"/>
    <s v="RBS"/>
    <d v="2004-06-01T00:00:00"/>
    <d v="1998-08-25T00:00:00"/>
    <m/>
    <m/>
    <d v="2017-03-02T00:00:00"/>
    <s v="09-May-2019"/>
    <n v="0"/>
    <n v="11760"/>
    <d v="2017-03-22T00:00:00"/>
    <d v="2017-04-24T00:00:00"/>
    <m/>
    <m/>
    <n v="4"/>
    <m/>
    <m/>
    <m/>
    <n v="0"/>
    <s v="Goodfellows"/>
    <s v=""/>
    <s v=""/>
    <n v="0.03"/>
    <n v="0"/>
    <n v="20"/>
    <n v="0"/>
    <n v="190000"/>
    <n v="190000"/>
    <n v="0"/>
    <n v="0"/>
    <n v="0"/>
    <n v="0"/>
    <n v="0"/>
    <n v="0"/>
    <n v="190000"/>
    <n v="0"/>
    <b v="1"/>
    <b v="0"/>
    <n v="0"/>
    <n v="0"/>
    <n v="0"/>
    <n v="49396"/>
    <n v="0"/>
    <n v="0"/>
    <d v="1999-07-06T00:00:00"/>
    <s v="AL"/>
    <n v="0"/>
    <s v="Askey"/>
    <b v="0"/>
    <b v="0"/>
    <b v="0"/>
    <b v="0"/>
    <b v="0"/>
    <n v="0"/>
    <b v="1"/>
    <m/>
    <n v="4"/>
    <m/>
    <n v="980"/>
    <n v="226.15384615384616"/>
    <n v="49396"/>
    <n v="6840"/>
    <n v="124264"/>
    <n v="2.5156692849623452"/>
    <n v="0.65402105263157895"/>
    <n v="463.41463414634148"/>
    <n v="11400"/>
    <n v="0"/>
    <n v="6840"/>
    <n v="190000"/>
    <n v="6.5152354570637117E-2"/>
    <n v="5.5518005540166206E-2"/>
    <s v="0000010"/>
    <n v="3.1578947368421054E-2"/>
    <n v="28.682926829268293"/>
    <s v="10 Amber Court"/>
    <s v="Amber Court ASTs"/>
    <b v="0"/>
    <s v="AST"/>
    <s v="AST"/>
    <b v="0"/>
    <n v="539"/>
    <s v="070001"/>
    <n v="2880"/>
    <d v="2017-05-10T00:00:00"/>
    <s v="F010"/>
    <n v="0"/>
    <n v="4.5606647422769389E-2"/>
    <n v="0.20287067778767512"/>
    <n v="180500"/>
    <n v="0.95"/>
    <m/>
    <n v="10021"/>
    <n v="124264"/>
    <s v="AST"/>
  </r>
  <r>
    <d v="2001-06-08T00:00:00"/>
    <s v="15:54:29"/>
    <n v="744"/>
    <n v="31"/>
    <b v="0"/>
    <s v=""/>
    <s v="K42"/>
    <s v="Du Cane Court"/>
    <s v="SW17"/>
    <x v="2"/>
    <s v="South West London (Outer)"/>
    <s v="1KB"/>
    <n v="1818"/>
    <m/>
    <n v="0"/>
    <n v="256"/>
    <s v="RBS"/>
    <d v="2004-06-01T00:00:00"/>
    <d v="2000-05-17T00:00:00"/>
    <m/>
    <m/>
    <d v="2010-07-04T00:00:00"/>
    <s v="30-Jul-2019"/>
    <n v="0"/>
    <n v="11784"/>
    <d v="2005-11-08T00:00:00"/>
    <d v="2005-12-15T00:00:00"/>
    <m/>
    <m/>
    <n v="4"/>
    <m/>
    <m/>
    <m/>
    <n v="0"/>
    <s v=""/>
    <s v=""/>
    <s v=""/>
    <n v="0.03"/>
    <n v="0"/>
    <n v="20"/>
    <n v="0"/>
    <n v="260000"/>
    <n v="260000"/>
    <n v="0"/>
    <n v="0"/>
    <n v="0"/>
    <n v="0"/>
    <n v="0"/>
    <n v="0"/>
    <n v="260000"/>
    <n v="0"/>
    <b v="1"/>
    <b v="0"/>
    <n v="0"/>
    <n v="0"/>
    <n v="0"/>
    <n v="78707"/>
    <n v="0"/>
    <n v="0"/>
    <d v="2001-06-08T00:00:00"/>
    <s v="MB"/>
    <n v="0"/>
    <s v="Ark"/>
    <b v="0"/>
    <b v="0"/>
    <b v="0"/>
    <b v="0"/>
    <b v="0"/>
    <n v="0"/>
    <b v="1"/>
    <m/>
    <n v="5"/>
    <m/>
    <n v="982"/>
    <n v="226.61538461538461"/>
    <n v="78707"/>
    <n v="9360"/>
    <n v="158933"/>
    <n v="2.019299426988705"/>
    <n v="0.61128076923076924"/>
    <n v="1015.625"/>
    <n v="11220"/>
    <n v="0"/>
    <n v="9360"/>
    <n v="260000"/>
    <n v="4.7708502024291499E-2"/>
    <n v="3.8165991902834005E-2"/>
    <s v="K0000042"/>
    <n v="5.0267379679144387E-2"/>
    <n v="46.03125"/>
    <s v="K42 Du Cane Court"/>
    <s v="Du Cane Court ASTs"/>
    <b v="0"/>
    <s v="AST"/>
    <s v=""/>
    <b v="0"/>
    <n v="539"/>
    <s v="100121"/>
    <n v="106"/>
    <d v="2010-07-31T00:00:00"/>
    <s v="FK42"/>
    <n v="0"/>
    <n v="3.3395950848274389E-2"/>
    <n v="0.11977333655202206"/>
    <n v="247000"/>
    <n v="0.95"/>
    <m/>
    <n v="9427"/>
    <n v="158933"/>
    <s v="AST"/>
  </r>
  <r>
    <m/>
    <s v=""/>
    <n v="4138"/>
    <n v="0"/>
    <b v="0"/>
    <s v=""/>
    <s v="81"/>
    <s v="Inverness Avenue"/>
    <s v="EN1"/>
    <x v="2"/>
    <s v="North London"/>
    <s v="3KB"/>
    <n v="0"/>
    <m/>
    <n v="0"/>
    <n v="0"/>
    <s v="Uncharged"/>
    <m/>
    <d v="2017-02-24T00:00:00"/>
    <m/>
    <m/>
    <m/>
    <s v="10-Sep-2019"/>
    <n v="0"/>
    <n v="11796"/>
    <m/>
    <m/>
    <m/>
    <m/>
    <n v="4"/>
    <m/>
    <m/>
    <m/>
    <n v="0"/>
    <s v=""/>
    <s v=""/>
    <s v=""/>
    <n v="0.03"/>
    <n v="0"/>
    <n v="20"/>
    <n v="0"/>
    <n v="315000"/>
    <n v="315000"/>
    <n v="0"/>
    <n v="0"/>
    <n v="0"/>
    <n v="0"/>
    <n v="0"/>
    <n v="0"/>
    <n v="315000"/>
    <n v="0"/>
    <b v="0"/>
    <b v="0"/>
    <n v="0"/>
    <n v="0"/>
    <n v="0"/>
    <n v="282534"/>
    <n v="0"/>
    <n v="0"/>
    <m/>
    <s v="PY"/>
    <n v="0"/>
    <s v=""/>
    <b v="0"/>
    <b v="0"/>
    <b v="0"/>
    <b v="0"/>
    <b v="0"/>
    <n v="0"/>
    <b v="0"/>
    <m/>
    <m/>
    <m/>
    <n v="983"/>
    <n v="226.84615384615384"/>
    <n v="282534"/>
    <n v="11340"/>
    <n v="5376"/>
    <n v="1.9027798424260441E-2"/>
    <n v="1.7066666666666667E-2"/>
    <n v="0"/>
    <n v="11340"/>
    <n v="0"/>
    <n v="11340"/>
    <n v="315000"/>
    <n v="3.941854636591479E-2"/>
    <n v="3.941854636591479E-2"/>
    <s v="0000081"/>
    <n v="4.0211640211640212E-2"/>
    <n v="0"/>
    <s v="81 Inverness Avenue"/>
    <s v="Enfield Portfolio ASTs"/>
    <b v="0"/>
    <s v="AST"/>
    <s v=""/>
    <b v="0"/>
    <n v="0"/>
    <s v="070031"/>
    <n v="2878"/>
    <d v="2016-09-11T00:00:00"/>
    <s v="F81IA"/>
    <n v="0"/>
    <n v="2.7592981986234662E-2"/>
    <n v="4.1750727346089318E-2"/>
    <n v="299250"/>
    <n v="0.92500000000000004"/>
    <m/>
    <n v="11796"/>
    <n v="5376"/>
    <s v="AST"/>
  </r>
  <r>
    <d v="2001-06-08T00:00:00"/>
    <s v="14:58:25"/>
    <n v="716"/>
    <n v="31"/>
    <b v="0"/>
    <s v=""/>
    <s v="A512"/>
    <s v="Du Cane Court"/>
    <s v="SW17"/>
    <x v="2"/>
    <s v="South West London (Outer)"/>
    <s v="1KB"/>
    <n v="1818"/>
    <m/>
    <n v="0"/>
    <n v="252"/>
    <s v="RBS"/>
    <d v="2004-06-01T00:00:00"/>
    <d v="2000-05-17T00:00:00"/>
    <m/>
    <m/>
    <d v="2006-09-30T00:00:00"/>
    <s v="09-May-2019"/>
    <n v="0"/>
    <n v="11820"/>
    <d v="2007-01-02T00:00:00"/>
    <d v="2007-02-09T00:00:00"/>
    <m/>
    <m/>
    <n v="4"/>
    <m/>
    <m/>
    <m/>
    <n v="0"/>
    <s v=""/>
    <s v=""/>
    <s v=""/>
    <n v="0.03"/>
    <n v="0"/>
    <n v="20"/>
    <n v="0"/>
    <n v="260000"/>
    <n v="260000"/>
    <n v="0"/>
    <n v="0"/>
    <n v="0"/>
    <n v="0"/>
    <n v="0"/>
    <n v="0"/>
    <n v="260000"/>
    <n v="0"/>
    <b v="1"/>
    <b v="0"/>
    <n v="0"/>
    <n v="0"/>
    <n v="0"/>
    <n v="80452"/>
    <n v="0"/>
    <n v="0"/>
    <d v="2001-06-08T00:00:00"/>
    <s v="MB"/>
    <n v="0"/>
    <s v="Gaspark"/>
    <b v="0"/>
    <b v="0"/>
    <b v="0"/>
    <b v="0"/>
    <b v="0"/>
    <n v="0"/>
    <b v="1"/>
    <m/>
    <n v="5"/>
    <m/>
    <n v="985"/>
    <n v="227.30769230769232"/>
    <n v="80452"/>
    <n v="9360"/>
    <n v="157188"/>
    <n v="1.953810968030627"/>
    <n v="0.60456923076923075"/>
    <n v="1031.7460317460318"/>
    <n v="11460"/>
    <n v="0"/>
    <n v="9360"/>
    <n v="260000"/>
    <n v="4.785425101214575E-2"/>
    <n v="3.8311740890688256E-2"/>
    <s v="A0000512"/>
    <n v="3.1413612565445025E-2"/>
    <n v="46.904761904761905"/>
    <s v="A512 Du Cane Court"/>
    <s v="Du Cane Court ASTs"/>
    <b v="0"/>
    <s v="AST"/>
    <s v=""/>
    <b v="0"/>
    <n v="539"/>
    <s v="100121"/>
    <n v="78"/>
    <d v="2008-05-10T00:00:00"/>
    <s v="FA512"/>
    <n v="0"/>
    <n v="3.3497975138034895E-2"/>
    <n v="0.11762293044299707"/>
    <n v="247000"/>
    <n v="0.95"/>
    <m/>
    <n v="9463"/>
    <n v="157188"/>
    <s v="AST"/>
  </r>
  <r>
    <m/>
    <s v=""/>
    <n v="1168"/>
    <n v="0"/>
    <b v="0"/>
    <s v=""/>
    <s v="F22A"/>
    <s v="Du Cane Court"/>
    <s v="SW17"/>
    <x v="2"/>
    <s v="South West London (Outer)"/>
    <s v="1KB"/>
    <n v="1636"/>
    <m/>
    <n v="0"/>
    <n v="250"/>
    <s v="RBS"/>
    <d v="2004-06-01T00:00:00"/>
    <d v="2000-05-17T00:00:00"/>
    <d v="2002-10-18T00:00:00"/>
    <m/>
    <d v="2006-05-10T00:00:00"/>
    <s v="08-Dec-2019"/>
    <n v="0"/>
    <n v="11820"/>
    <d v="2002-09-20T00:00:00"/>
    <d v="2002-11-15T00:00:00"/>
    <m/>
    <m/>
    <n v="4"/>
    <m/>
    <m/>
    <m/>
    <n v="0"/>
    <s v=""/>
    <s v=""/>
    <s v=""/>
    <n v="0.03"/>
    <n v="0"/>
    <n v="20"/>
    <n v="0"/>
    <n v="260000"/>
    <n v="260000"/>
    <n v="0"/>
    <n v="0"/>
    <n v="0"/>
    <n v="0"/>
    <n v="0"/>
    <n v="0"/>
    <n v="260000"/>
    <n v="0"/>
    <b v="1"/>
    <b v="0"/>
    <n v="0"/>
    <n v="0"/>
    <n v="0"/>
    <n v="70573"/>
    <n v="0"/>
    <n v="0"/>
    <m/>
    <s v="MB"/>
    <n v="0"/>
    <s v="C.Marsh"/>
    <b v="0"/>
    <b v="0"/>
    <b v="0"/>
    <b v="0"/>
    <b v="0"/>
    <n v="0"/>
    <b v="1"/>
    <m/>
    <n v="8"/>
    <m/>
    <n v="985"/>
    <n v="227.30769230769232"/>
    <n v="70573"/>
    <n v="9360"/>
    <n v="167067"/>
    <n v="2.3672934408343136"/>
    <n v="0.64256538461538459"/>
    <n v="1040"/>
    <n v="11251"/>
    <n v="0"/>
    <n v="9360"/>
    <n v="260000"/>
    <n v="4.785425101214575E-2"/>
    <n v="3.9048582995951417E-2"/>
    <s v="F0000022"/>
    <n v="5.0573282374900011E-2"/>
    <n v="47.28"/>
    <s v="F22A Du Cane Court"/>
    <s v="Du Cane Court ASTs"/>
    <b v="0"/>
    <s v="AST"/>
    <s v=""/>
    <b v="0"/>
    <n v="539"/>
    <s v="100121"/>
    <n v="339"/>
    <d v="2015-12-09T00:00:00"/>
    <s v="FF22A"/>
    <n v="0"/>
    <n v="3.3497975138034895E-2"/>
    <n v="0.13666699729358253"/>
    <n v="247000"/>
    <n v="0.95"/>
    <m/>
    <n v="9645"/>
    <n v="167067"/>
    <s v="AST"/>
  </r>
  <r>
    <d v="2001-10-19T00:00:00"/>
    <s v="10:30:26"/>
    <n v="724"/>
    <n v="31"/>
    <b v="0"/>
    <s v=""/>
    <s v="C69"/>
    <s v="Du Cane Court"/>
    <s v="SW17"/>
    <x v="2"/>
    <s v="South West London (Outer)"/>
    <s v="1KB"/>
    <n v="1818"/>
    <m/>
    <n v="0"/>
    <n v="281"/>
    <s v="RBS"/>
    <d v="2004-06-01T00:00:00"/>
    <d v="2000-05-17T00:00:00"/>
    <m/>
    <m/>
    <d v="2010-01-31T00:00:00"/>
    <s v="27-Feb-2020"/>
    <n v="0"/>
    <n v="11844"/>
    <d v="2010-02-10T00:00:00"/>
    <d v="2010-02-19T00:00:00"/>
    <m/>
    <m/>
    <n v="4"/>
    <m/>
    <m/>
    <m/>
    <n v="0"/>
    <s v=""/>
    <s v=""/>
    <s v=""/>
    <n v="0.03"/>
    <n v="0"/>
    <n v="20"/>
    <n v="0"/>
    <n v="260000"/>
    <n v="260000"/>
    <n v="0"/>
    <n v="0"/>
    <n v="0"/>
    <n v="0"/>
    <n v="0"/>
    <n v="0"/>
    <n v="260000"/>
    <n v="0"/>
    <b v="0"/>
    <b v="0"/>
    <n v="0"/>
    <n v="0"/>
    <n v="0"/>
    <n v="75927"/>
    <n v="0"/>
    <n v="0"/>
    <d v="2001-10-12T00:00:00"/>
    <s v="MB"/>
    <n v="0"/>
    <s v="A&amp;K"/>
    <b v="0"/>
    <b v="0"/>
    <b v="0"/>
    <b v="0"/>
    <b v="0"/>
    <n v="0"/>
    <b v="1"/>
    <m/>
    <n v="1"/>
    <m/>
    <n v="987"/>
    <n v="227.76923076923077"/>
    <n v="75927"/>
    <n v="9360"/>
    <n v="161713"/>
    <n v="2.1298484070225348"/>
    <n v="0.62197307692307691"/>
    <n v="925.26690391459078"/>
    <n v="11277"/>
    <n v="0"/>
    <n v="9360"/>
    <n v="260000"/>
    <n v="4.7951417004048584E-2"/>
    <n v="3.840890688259109E-2"/>
    <s v="C0000069"/>
    <n v="5.027932960893855E-2"/>
    <n v="42.14946619217082"/>
    <s v="C69 Du Cane Court"/>
    <s v="Du Cane Court ASTs"/>
    <b v="0"/>
    <s v="AST"/>
    <s v=""/>
    <b v="0"/>
    <n v="539"/>
    <s v="100121"/>
    <n v="86"/>
    <d v="2010-02-28T00:00:00"/>
    <s v="FC69"/>
    <n v="0"/>
    <n v="3.3565991331208571E-2"/>
    <n v="0.1249489641366049"/>
    <n v="247000"/>
    <n v="0.95"/>
    <m/>
    <n v="9487"/>
    <n v="161713"/>
    <s v="AST"/>
  </r>
  <r>
    <d v="2001-10-05T00:00:00"/>
    <s v="11:25:37"/>
    <n v="720"/>
    <n v="31"/>
    <b v="0"/>
    <s v=""/>
    <s v="B612"/>
    <s v="Du Cane Court"/>
    <s v="SW17"/>
    <x v="2"/>
    <s v="South West London (Outer)"/>
    <s v="1KB"/>
    <n v="1818"/>
    <m/>
    <n v="0"/>
    <n v="257"/>
    <s v="RBS"/>
    <d v="2004-06-01T00:00:00"/>
    <d v="2000-05-17T00:00:00"/>
    <m/>
    <m/>
    <d v="2016-11-18T00:00:00"/>
    <s v="18-Nov-2019"/>
    <n v="0"/>
    <n v="11844"/>
    <d v="2013-11-04T00:00:00"/>
    <d v="2013-11-15T00:00:00"/>
    <m/>
    <m/>
    <n v="4"/>
    <m/>
    <m/>
    <m/>
    <n v="0"/>
    <s v=""/>
    <s v=""/>
    <s v=""/>
    <n v="0.03"/>
    <n v="0"/>
    <n v="20"/>
    <n v="0"/>
    <n v="260000"/>
    <n v="260000"/>
    <n v="0"/>
    <n v="0"/>
    <n v="0"/>
    <n v="0"/>
    <n v="0"/>
    <n v="0"/>
    <n v="260000"/>
    <n v="0"/>
    <b v="1"/>
    <b v="0"/>
    <n v="0"/>
    <n v="0"/>
    <n v="0"/>
    <n v="61897"/>
    <n v="0"/>
    <n v="0"/>
    <d v="2001-06-08T00:00:00"/>
    <s v="MB"/>
    <n v="0"/>
    <s v="A&amp;K"/>
    <b v="0"/>
    <b v="0"/>
    <b v="0"/>
    <b v="0"/>
    <b v="0"/>
    <n v="0"/>
    <b v="1"/>
    <m/>
    <n v="1"/>
    <m/>
    <n v="987"/>
    <n v="227.76923076923077"/>
    <n v="61897"/>
    <n v="9360"/>
    <n v="175743"/>
    <n v="2.8392813868200397"/>
    <n v="0.67593461538461541"/>
    <n v="1011.6731517509728"/>
    <n v="11440"/>
    <n v="0"/>
    <n v="9360"/>
    <n v="260000"/>
    <n v="4.7951417004048584E-2"/>
    <n v="3.840890688259109E-2"/>
    <s v="B0000612"/>
    <n v="3.5314685314685318E-2"/>
    <n v="46.085603112840467"/>
    <s v="B612 Du Cane Court"/>
    <s v="Du Cane Court ASTs"/>
    <b v="0"/>
    <s v="AST"/>
    <s v="AST"/>
    <b v="0"/>
    <n v="539"/>
    <s v="100121"/>
    <n v="82"/>
    <d v="2016-11-19T00:00:00"/>
    <s v="FB612"/>
    <n v="0"/>
    <n v="3.3565991331208571E-2"/>
    <n v="0.15327075625636138"/>
    <n v="247000"/>
    <n v="0.95"/>
    <m/>
    <n v="9487"/>
    <n v="175743"/>
    <s v="AST"/>
  </r>
  <r>
    <m/>
    <s v=""/>
    <n v="3009"/>
    <n v="0"/>
    <b v="0"/>
    <s v=""/>
    <s v="C61"/>
    <s v="Du Cane Court"/>
    <s v="SW17"/>
    <x v="2"/>
    <s v="South"/>
    <s v="1KB"/>
    <n v="1818"/>
    <m/>
    <n v="0"/>
    <n v="253"/>
    <s v="RBS"/>
    <m/>
    <d v="2000-05-17T00:00:00"/>
    <d v="2012-12-06T00:00:00"/>
    <d v="2012-03-25T00:00:00"/>
    <d v="2013-03-19T00:00:00"/>
    <s v="25-Jul-2019"/>
    <n v="0"/>
    <n v="11880"/>
    <d v="2013-04-02T00:00:00"/>
    <d v="2013-05-26T00:00:00"/>
    <m/>
    <m/>
    <n v="4"/>
    <m/>
    <m/>
    <m/>
    <n v="0"/>
    <s v="Bushells"/>
    <s v=""/>
    <s v=""/>
    <n v="0.03"/>
    <n v="0"/>
    <n v="20"/>
    <n v="0"/>
    <n v="260000"/>
    <n v="260000"/>
    <n v="0"/>
    <n v="0"/>
    <n v="0"/>
    <n v="0"/>
    <n v="0"/>
    <n v="0"/>
    <n v="260000"/>
    <n v="0"/>
    <b v="0"/>
    <b v="0"/>
    <n v="0"/>
    <n v="0"/>
    <n v="0"/>
    <n v="85419"/>
    <n v="0"/>
    <n v="0"/>
    <m/>
    <s v="MB"/>
    <n v="0"/>
    <s v="A&amp;K"/>
    <b v="0"/>
    <b v="0"/>
    <b v="0"/>
    <b v="0"/>
    <b v="0"/>
    <n v="0"/>
    <b v="0"/>
    <m/>
    <n v="7"/>
    <m/>
    <n v="990"/>
    <n v="228.46153846153845"/>
    <n v="85419"/>
    <n v="9360"/>
    <n v="152221"/>
    <n v="1.7820508317821562"/>
    <n v="0.58546538461538467"/>
    <n v="1027.6679841897233"/>
    <n v="11400"/>
    <n v="0"/>
    <n v="9360"/>
    <n v="260000"/>
    <n v="4.8097165991902835E-2"/>
    <n v="4.0736842105263155E-2"/>
    <s v="C0000061"/>
    <n v="4.2105263157894736E-2"/>
    <n v="46.956521739130437"/>
    <s v="C61 Du Cane Court"/>
    <s v="Du Cane Court ASTs"/>
    <b v="0"/>
    <s v="AST"/>
    <s v=""/>
    <b v="0"/>
    <n v="0"/>
    <s v="100121"/>
    <n v="1724"/>
    <d v="2017-07-26T00:00:00"/>
    <s v="FC61"/>
    <n v="0"/>
    <n v="3.3668015620969084E-2"/>
    <n v="0.11779580655357708"/>
    <n v="247000"/>
    <n v="0.95"/>
    <m/>
    <n v="10062"/>
    <n v="152221"/>
    <s v="AST"/>
  </r>
  <r>
    <m/>
    <s v=""/>
    <n v="2553"/>
    <n v="0"/>
    <b v="0"/>
    <s v=""/>
    <s v="J411"/>
    <s v="Du Cane Court"/>
    <s v="SW17"/>
    <x v="2"/>
    <s v="South"/>
    <s v="1KB"/>
    <n v="1818"/>
    <m/>
    <n v="0"/>
    <n v="264"/>
    <s v="RBS"/>
    <m/>
    <d v="2000-05-17T00:00:00"/>
    <m/>
    <m/>
    <d v="2017-03-03T00:00:00"/>
    <s v="16-Mar-2020"/>
    <n v="0"/>
    <n v="11880"/>
    <d v="2017-03-06T00:00:00"/>
    <d v="2017-03-16T00:00:00"/>
    <m/>
    <m/>
    <n v="4"/>
    <m/>
    <m/>
    <m/>
    <n v="0"/>
    <s v=""/>
    <s v=""/>
    <s v=""/>
    <n v="0.03"/>
    <n v="0"/>
    <n v="20"/>
    <n v="0"/>
    <n v="260000"/>
    <n v="260000"/>
    <n v="0"/>
    <n v="0"/>
    <n v="0"/>
    <n v="0"/>
    <n v="0"/>
    <n v="0"/>
    <n v="260000"/>
    <n v="0"/>
    <b v="0"/>
    <b v="0"/>
    <n v="0"/>
    <n v="0"/>
    <n v="0"/>
    <n v="82212"/>
    <n v="0"/>
    <n v="0"/>
    <m/>
    <s v="MB"/>
    <n v="0"/>
    <s v="N.Fleet"/>
    <b v="0"/>
    <b v="0"/>
    <b v="0"/>
    <b v="0"/>
    <b v="0"/>
    <n v="0"/>
    <b v="0"/>
    <m/>
    <n v="1"/>
    <m/>
    <n v="990"/>
    <n v="228.46153846153845"/>
    <n v="82212"/>
    <n v="9360"/>
    <n v="155428"/>
    <n v="1.8905755850727388"/>
    <n v="0.5978"/>
    <n v="984.84848484848487"/>
    <n v="11640"/>
    <n v="0"/>
    <n v="9360"/>
    <n v="260000"/>
    <n v="4.8097165991902835E-2"/>
    <n v="3.8554655870445341E-2"/>
    <s v="J0000411"/>
    <n v="2.0618556701030927E-2"/>
    <n v="45"/>
    <s v="J411 Du Cane Court"/>
    <s v="Du Cane Court ASTs"/>
    <b v="0"/>
    <s v="AST"/>
    <s v="AST"/>
    <b v="0"/>
    <n v="539"/>
    <s v="100121"/>
    <n v="1258"/>
    <d v="2017-03-17T00:00:00"/>
    <s v="FJ411"/>
    <n v="0"/>
    <n v="3.3668015620969084E-2"/>
    <n v="0.11583467133751764"/>
    <n v="247000"/>
    <n v="0.95"/>
    <m/>
    <n v="9523"/>
    <n v="155428"/>
    <s v="AST"/>
  </r>
  <r>
    <m/>
    <s v=""/>
    <n v="4134"/>
    <n v="0"/>
    <b v="0"/>
    <s v=""/>
    <s v="80"/>
    <s v="Bicknoller Road"/>
    <s v="EN1"/>
    <x v="2"/>
    <s v="North London"/>
    <s v="3KB"/>
    <n v="0"/>
    <m/>
    <n v="0"/>
    <n v="0"/>
    <s v="Uncharged"/>
    <m/>
    <d v="2017-02-24T00:00:00"/>
    <m/>
    <m/>
    <m/>
    <s v="27-Jul-2019"/>
    <n v="0"/>
    <n v="11904"/>
    <m/>
    <m/>
    <m/>
    <m/>
    <n v="4"/>
    <m/>
    <m/>
    <m/>
    <n v="0"/>
    <s v=""/>
    <s v=""/>
    <s v=""/>
    <n v="0.03"/>
    <n v="0"/>
    <n v="20"/>
    <n v="0"/>
    <n v="315000"/>
    <n v="315000"/>
    <n v="0"/>
    <n v="0"/>
    <n v="0"/>
    <n v="0"/>
    <n v="0"/>
    <n v="0"/>
    <n v="315000"/>
    <n v="0"/>
    <b v="0"/>
    <b v="0"/>
    <n v="0"/>
    <n v="0"/>
    <n v="0"/>
    <n v="282506"/>
    <n v="0"/>
    <n v="0"/>
    <m/>
    <s v="PY"/>
    <n v="0"/>
    <s v=""/>
    <b v="0"/>
    <b v="0"/>
    <b v="0"/>
    <b v="0"/>
    <b v="0"/>
    <n v="0"/>
    <b v="0"/>
    <m/>
    <m/>
    <m/>
    <n v="992"/>
    <n v="228.92307692307693"/>
    <n v="282506"/>
    <n v="11340"/>
    <n v="5404"/>
    <n v="1.912879726448288E-2"/>
    <n v="1.7155555555555556E-2"/>
    <n v="0"/>
    <n v="13340"/>
    <n v="0"/>
    <n v="11340"/>
    <n v="315000"/>
    <n v="3.9779448621553887E-2"/>
    <n v="3.9779448621553887E-2"/>
    <s v="0000080"/>
    <n v="-0.10764617691154423"/>
    <n v="0"/>
    <s v="80 Bicknoller Road"/>
    <s v="Enfield Portfolio ASTs"/>
    <b v="0"/>
    <s v="AST"/>
    <s v=""/>
    <b v="0"/>
    <n v="0"/>
    <s v="070031"/>
    <n v="2874"/>
    <d v="2016-07-29T00:00:00"/>
    <s v="F80BR"/>
    <n v="0"/>
    <n v="2.784561356087974E-2"/>
    <n v="4.2137158148853479E-2"/>
    <n v="299250"/>
    <n v="0.92500000000000004"/>
    <m/>
    <n v="11904"/>
    <n v="5404"/>
    <s v="AST"/>
  </r>
  <r>
    <m/>
    <s v=""/>
    <n v="3835"/>
    <n v="0"/>
    <b v="0"/>
    <s v=""/>
    <s v="28"/>
    <s v="Fairland House"/>
    <s v="BR2"/>
    <x v="2"/>
    <s v="Bromley"/>
    <s v="2KB Fsm"/>
    <n v="903"/>
    <m/>
    <n v="0"/>
    <n v="349"/>
    <s v="Nationwide"/>
    <m/>
    <d v="2001-06-05T00:00:00"/>
    <d v="2015-10-08T00:00:00"/>
    <d v="2015-11-14T00:00:00"/>
    <d v="2015-11-30T00:00:00"/>
    <s v="07-May-2020"/>
    <n v="0"/>
    <n v="11904"/>
    <d v="2016-01-04T00:00:00"/>
    <d v="2016-02-26T00:00:00"/>
    <m/>
    <m/>
    <n v="4"/>
    <m/>
    <m/>
    <m/>
    <n v="0"/>
    <s v="KFH"/>
    <s v=""/>
    <s v=""/>
    <n v="0.03"/>
    <n v="0"/>
    <n v="20"/>
    <n v="0"/>
    <n v="240000"/>
    <n v="235000"/>
    <n v="0"/>
    <n v="0"/>
    <n v="0"/>
    <n v="0"/>
    <n v="0"/>
    <n v="0"/>
    <n v="235000"/>
    <n v="0"/>
    <b v="0"/>
    <b v="0"/>
    <n v="0"/>
    <n v="0"/>
    <n v="0"/>
    <n v="101654"/>
    <n v="0"/>
    <n v="0"/>
    <m/>
    <s v="PY"/>
    <n v="0"/>
    <s v="Black"/>
    <b v="0"/>
    <b v="0"/>
    <b v="0"/>
    <b v="0"/>
    <b v="0"/>
    <n v="0"/>
    <b v="0"/>
    <m/>
    <n v="7"/>
    <m/>
    <n v="992"/>
    <n v="228.92307692307693"/>
    <n v="101654"/>
    <n v="8460"/>
    <n v="113136"/>
    <n v="1.1129517775985205"/>
    <n v="0.48142978723404256"/>
    <n v="673.35243553008593"/>
    <n v="11340"/>
    <n v="0"/>
    <n v="8460"/>
    <n v="235000"/>
    <n v="5.3321388577827547E-2"/>
    <n v="4.9276595744680851E-2"/>
    <s v="0000028"/>
    <n v="4.9735449735449737E-2"/>
    <n v="34.108882521489974"/>
    <s v="28 Fairland House"/>
    <s v="Bromley ASTs - Queensway Portfolio"/>
    <b v="0"/>
    <s v="AST"/>
    <s v="ass"/>
    <b v="0"/>
    <n v="0"/>
    <s v="056004"/>
    <n v="2566"/>
    <d v="2016-05-07T00:00:00"/>
    <s v="F028"/>
    <n v="0"/>
    <n v="3.7324971368838798E-2"/>
    <n v="0.10822004052963975"/>
    <n v="223250"/>
    <n v="0.92500000000000004"/>
    <m/>
    <n v="11001"/>
    <n v="113136"/>
    <s v="AST"/>
  </r>
  <r>
    <d v="2001-10-05T00:00:00"/>
    <s v="15:30:16"/>
    <n v="804"/>
    <n v="32"/>
    <b v="0"/>
    <s v=""/>
    <s v="22"/>
    <s v="Lyncombe Close"/>
    <s v="EX4"/>
    <x v="5"/>
    <s v="Exeter"/>
    <s v="4KBH"/>
    <n v="0"/>
    <m/>
    <n v="0"/>
    <n v="861"/>
    <s v="Nationwide"/>
    <d v="2003-11-01T00:00:00"/>
    <d v="2001-06-05T00:00:00"/>
    <m/>
    <m/>
    <m/>
    <s v="31-Mar-2020"/>
    <n v="0"/>
    <n v="11904"/>
    <m/>
    <m/>
    <m/>
    <m/>
    <n v="4"/>
    <m/>
    <m/>
    <m/>
    <n v="0"/>
    <s v=""/>
    <s v=""/>
    <s v=""/>
    <n v="0.03"/>
    <n v="0"/>
    <n v="20"/>
    <n v="2714"/>
    <n v="225000"/>
    <n v="230000"/>
    <n v="0"/>
    <n v="0"/>
    <n v="0"/>
    <n v="0"/>
    <n v="0"/>
    <n v="0"/>
    <n v="230000"/>
    <n v="0"/>
    <b v="0"/>
    <b v="0"/>
    <n v="0"/>
    <n v="0"/>
    <n v="0"/>
    <n v="69508"/>
    <n v="0"/>
    <n v="0"/>
    <d v="2001-07-13T00:00:00"/>
    <s v="MB"/>
    <n v="0"/>
    <s v=""/>
    <b v="0"/>
    <b v="0"/>
    <b v="0"/>
    <b v="0"/>
    <b v="0"/>
    <n v="0"/>
    <b v="1"/>
    <m/>
    <m/>
    <m/>
    <n v="992"/>
    <n v="228.92307692307693"/>
    <n v="69508"/>
    <n v="8280"/>
    <n v="140712"/>
    <n v="2.0244000690567994"/>
    <n v="0.61179130434782614"/>
    <n v="267.13124274099886"/>
    <n v="11556"/>
    <n v="0"/>
    <n v="8280"/>
    <n v="230000"/>
    <n v="5.4480549199084669E-2"/>
    <n v="5.2306636155606406E-2"/>
    <s v="0000022"/>
    <n v="3.0114226375908618E-2"/>
    <n v="13.825783972125436"/>
    <s v="22 Lyncombe Close"/>
    <s v="Exeter ASTs - Queensway Portfolio"/>
    <b v="0"/>
    <s v="AST"/>
    <s v=""/>
    <b v="0"/>
    <n v="475"/>
    <s v="056002"/>
    <n v="148"/>
    <d v="2002-04-01T00:00:00"/>
    <s v="HLY22"/>
    <n v="0"/>
    <n v="3.8136383789900509E-2"/>
    <n v="0.16442711630315934"/>
    <n v="218500"/>
    <n v="0.95"/>
    <m/>
    <n v="11429"/>
    <n v="140712"/>
    <s v="AST"/>
  </r>
  <r>
    <m/>
    <s v=""/>
    <n v="979"/>
    <n v="0"/>
    <b v="0"/>
    <s v=""/>
    <s v="96"/>
    <s v="Eaton Manor"/>
    <s v="BN3 3PT"/>
    <x v="4"/>
    <s v="South Coast"/>
    <s v="2KB"/>
    <n v="1616"/>
    <m/>
    <n v="0"/>
    <n v="535"/>
    <s v="AVIVA"/>
    <d v="2005-06-01T00:00:00"/>
    <d v="1999-02-16T00:00:00"/>
    <m/>
    <m/>
    <d v="2008-07-31T00:00:00"/>
    <s v="30-May-2019"/>
    <n v="0"/>
    <n v="11927"/>
    <d v="2008-08-18T00:00:00"/>
    <d v="2008-10-24T00:00:00"/>
    <m/>
    <m/>
    <n v="4"/>
    <m/>
    <m/>
    <m/>
    <n v="0"/>
    <s v=""/>
    <s v=""/>
    <s v=""/>
    <n v="0.03"/>
    <n v="0"/>
    <n v="20"/>
    <n v="0"/>
    <n v="227000"/>
    <n v="237500"/>
    <n v="0"/>
    <n v="0"/>
    <n v="0"/>
    <n v="0"/>
    <n v="0"/>
    <n v="0"/>
    <n v="237500"/>
    <n v="0"/>
    <b v="1"/>
    <b v="0"/>
    <n v="0"/>
    <n v="0"/>
    <n v="0"/>
    <n v="60753"/>
    <n v="0"/>
    <n v="0"/>
    <m/>
    <s v="PY"/>
    <n v="0"/>
    <s v="Maguire"/>
    <b v="0"/>
    <b v="0"/>
    <b v="0"/>
    <b v="0"/>
    <b v="0"/>
    <n v="0"/>
    <b v="1"/>
    <m/>
    <n v="9"/>
    <m/>
    <n v="993.91666666666663"/>
    <n v="229.36538461538461"/>
    <n v="60753"/>
    <n v="8550"/>
    <n v="156322"/>
    <n v="2.5730745806791435"/>
    <n v="0.65819789473684209"/>
    <n v="443.92523364485982"/>
    <n v="11580"/>
    <n v="0"/>
    <n v="8550"/>
    <n v="237500"/>
    <n v="5.2862049861495848E-2"/>
    <n v="4.3310803324099721E-2"/>
    <s v="0000096"/>
    <n v="2.9965457685664939E-2"/>
    <n v="22.293457943925233"/>
    <s v="96 Eaton Manor"/>
    <s v="Eaton Manor ASTs"/>
    <b v="0"/>
    <s v="AST"/>
    <s v=""/>
    <b v="0"/>
    <n v="539"/>
    <s v="043001"/>
    <n v="228"/>
    <d v="2013-05-31T00:00:00"/>
    <s v="F096"/>
    <n v="0"/>
    <n v="3.700343427288235E-2"/>
    <n v="0.16084802396589468"/>
    <n v="225625"/>
    <n v="0.875"/>
    <m/>
    <n v="9772"/>
    <n v="156322"/>
    <s v="AST"/>
  </r>
  <r>
    <m/>
    <s v=""/>
    <n v="1592"/>
    <n v="0"/>
    <b v="0"/>
    <s v=""/>
    <s v="17A"/>
    <s v="Bonchurch Road"/>
    <s v="BN2 3PJ"/>
    <x v="3"/>
    <s v="South Coast"/>
    <s v="3KB"/>
    <n v="966"/>
    <m/>
    <n v="0"/>
    <n v="489"/>
    <s v="RBS"/>
    <m/>
    <d v="2005-03-22T00:00:00"/>
    <m/>
    <m/>
    <d v="2018-09-06T00:00:00"/>
    <s v="12-Dec-2019"/>
    <n v="0"/>
    <n v="11940"/>
    <d v="2018-09-27T00:00:00"/>
    <d v="2018-11-23T00:00:00"/>
    <d v="2018-11-28T00:00:00"/>
    <d v="2018-12-03T00:00:00"/>
    <n v="4"/>
    <d v="2018-12-31T00:00:00"/>
    <m/>
    <m/>
    <n v="0"/>
    <s v=""/>
    <s v=""/>
    <s v=""/>
    <n v="0.03"/>
    <n v="0"/>
    <n v="20"/>
    <n v="0"/>
    <n v="205000"/>
    <n v="240000"/>
    <n v="0"/>
    <n v="0"/>
    <n v="0"/>
    <n v="0"/>
    <n v="0"/>
    <n v="0"/>
    <n v="240000"/>
    <n v="0"/>
    <b v="0"/>
    <b v="0"/>
    <n v="0"/>
    <n v="0"/>
    <n v="0"/>
    <n v="142705"/>
    <n v="0"/>
    <n v="0"/>
    <m/>
    <s v="AL"/>
    <n v="0"/>
    <s v="Maguire"/>
    <b v="0"/>
    <b v="0"/>
    <b v="0"/>
    <b v="0"/>
    <b v="0"/>
    <n v="0"/>
    <b v="0"/>
    <n v="18"/>
    <n v="8"/>
    <n v="17"/>
    <n v="995"/>
    <n v="229.61538461538461"/>
    <n v="142705"/>
    <n v="8640"/>
    <n v="76655"/>
    <n v="0.53715707228198029"/>
    <n v="0.31939583333333332"/>
    <n v="490.79754601226995"/>
    <n v="10800"/>
    <n v="0"/>
    <n v="8640"/>
    <n v="240000"/>
    <n v="5.2368421052631578E-2"/>
    <n v="4.5767543859649124E-2"/>
    <s v="000017A"/>
    <n v="0.10555555555555556"/>
    <n v="24.417177914110429"/>
    <s v="17A Bonchurch Road"/>
    <s v="Bonchurch Road ASTs"/>
    <b v="0"/>
    <s v="Vacant"/>
    <s v="AST"/>
    <b v="0"/>
    <n v="539"/>
    <s v="046014"/>
    <n v="438"/>
    <d v="2018-12-13T00:00:00"/>
    <s v="F017A"/>
    <n v="0"/>
    <n v="3.665789411256188E-2"/>
    <n v="7.3122875862793882E-2"/>
    <n v="228000"/>
    <n v="0.875"/>
    <m/>
    <n v="10435"/>
    <n v="76655"/>
    <s v="AST"/>
  </r>
  <r>
    <m/>
    <s v=""/>
    <n v="4132"/>
    <n v="0"/>
    <b v="0"/>
    <s v=""/>
    <s v="72"/>
    <s v="Bicknoller Road"/>
    <s v="EN1"/>
    <x v="2"/>
    <s v="North London"/>
    <s v="3KB"/>
    <n v="0"/>
    <m/>
    <n v="0"/>
    <n v="0"/>
    <s v="Uncharged"/>
    <m/>
    <d v="2017-02-24T00:00:00"/>
    <m/>
    <m/>
    <m/>
    <s v="10-Apr-2019"/>
    <n v="0"/>
    <n v="11970"/>
    <m/>
    <m/>
    <m/>
    <m/>
    <n v="4"/>
    <m/>
    <m/>
    <m/>
    <n v="0"/>
    <s v=""/>
    <s v=""/>
    <s v=""/>
    <n v="0.03"/>
    <n v="0"/>
    <n v="20"/>
    <n v="0"/>
    <n v="315000"/>
    <n v="315000"/>
    <n v="0"/>
    <n v="0"/>
    <n v="0"/>
    <n v="315000"/>
    <n v="0"/>
    <n v="0"/>
    <n v="315000"/>
    <n v="0"/>
    <b v="0"/>
    <b v="0"/>
    <n v="0"/>
    <n v="0"/>
    <n v="0"/>
    <n v="282506"/>
    <n v="0"/>
    <n v="0"/>
    <m/>
    <s v="PY"/>
    <n v="0"/>
    <s v=""/>
    <b v="0"/>
    <b v="0"/>
    <b v="0"/>
    <b v="0"/>
    <b v="0"/>
    <n v="0"/>
    <b v="0"/>
    <m/>
    <m/>
    <m/>
    <n v="997.5"/>
    <n v="230.19230769230768"/>
    <n v="282506"/>
    <n v="11340"/>
    <n v="5404"/>
    <n v="1.912879726448288E-2"/>
    <n v="1.7155555555555556E-2"/>
    <n v="0"/>
    <n v="11400"/>
    <n v="0"/>
    <n v="11340"/>
    <n v="315000"/>
    <n v="0.04"/>
    <n v="0.04"/>
    <s v="0000072"/>
    <n v="0.05"/>
    <n v="0"/>
    <s v="72 Bicknoller Road"/>
    <s v="Enfield Portfolio ASTs"/>
    <b v="0"/>
    <s v="AST"/>
    <s v=""/>
    <b v="0"/>
    <n v="0"/>
    <s v="070031"/>
    <n v="2872"/>
    <d v="2016-04-11T00:00:00"/>
    <s v="F72BR"/>
    <n v="0"/>
    <n v="2.7999999523162844E-2"/>
    <n v="4.2370781505525548E-2"/>
    <n v="299250"/>
    <n v="0.92500000000000004"/>
    <m/>
    <n v="11970"/>
    <n v="5404"/>
    <s v="AST"/>
  </r>
  <r>
    <m/>
    <s v=""/>
    <n v="4127"/>
    <n v="0"/>
    <b v="0"/>
    <s v=""/>
    <s v="30"/>
    <s v="Bicknoller Road"/>
    <s v="EN1"/>
    <x v="2"/>
    <s v="North London"/>
    <s v="3KB"/>
    <n v="0"/>
    <m/>
    <n v="0"/>
    <n v="0"/>
    <s v="Uncharged"/>
    <m/>
    <d v="2017-02-24T00:00:00"/>
    <m/>
    <m/>
    <m/>
    <s v="09-Apr-2019"/>
    <n v="0"/>
    <n v="12480"/>
    <m/>
    <m/>
    <m/>
    <m/>
    <n v="4"/>
    <m/>
    <m/>
    <m/>
    <n v="0"/>
    <s v=""/>
    <s v=""/>
    <s v=""/>
    <n v="0.03"/>
    <n v="0"/>
    <n v="20"/>
    <n v="0"/>
    <n v="315000"/>
    <n v="315000"/>
    <n v="0"/>
    <n v="0"/>
    <n v="0"/>
    <n v="0"/>
    <n v="0"/>
    <n v="0"/>
    <n v="315000"/>
    <n v="0"/>
    <b v="0"/>
    <b v="0"/>
    <n v="0"/>
    <n v="0"/>
    <n v="0"/>
    <n v="282506"/>
    <n v="0"/>
    <n v="0"/>
    <m/>
    <s v="PY"/>
    <n v="0"/>
    <s v=""/>
    <b v="0"/>
    <b v="0"/>
    <b v="0"/>
    <b v="0"/>
    <b v="0"/>
    <n v="0"/>
    <b v="0"/>
    <m/>
    <m/>
    <m/>
    <n v="1000"/>
    <n v="230.76923076923077"/>
    <n v="282506"/>
    <n v="11340"/>
    <n v="5404"/>
    <n v="1.912879726448288E-2"/>
    <n v="1.7155555555555556E-2"/>
    <n v="0"/>
    <n v="11100"/>
    <n v="0"/>
    <n v="11340"/>
    <n v="315000"/>
    <n v="4.0100250626566414E-2"/>
    <n v="4.0100250626566414E-2"/>
    <s v="0000030"/>
    <n v="8.1081081081081086E-2"/>
    <n v="0"/>
    <s v="30 Bicknoller Road"/>
    <s v="Enfield Portfolio ASTs"/>
    <b v="0"/>
    <s v=""/>
    <s v=""/>
    <b v="0"/>
    <n v="0"/>
    <s v="070031"/>
    <n v="2867"/>
    <d v="2018-04-10T00:00:00"/>
    <s v="FBR30"/>
    <n v="0"/>
    <n v="2.8070174960564249E-2"/>
    <n v="4.2476973940376486E-2"/>
    <n v="299250"/>
    <n v="0.92500000000000004"/>
    <m/>
    <n v="12000"/>
    <n v="5404"/>
    <s v="AST"/>
  </r>
  <r>
    <m/>
    <s v=""/>
    <n v="4124"/>
    <n v="0"/>
    <b v="0"/>
    <s v=""/>
    <s v="18"/>
    <s v="Bicknoller Road"/>
    <s v="EN1"/>
    <x v="2"/>
    <s v="North London"/>
    <s v="3KB"/>
    <n v="0"/>
    <m/>
    <n v="0"/>
    <n v="0"/>
    <s v="Uncharged"/>
    <m/>
    <d v="2017-02-24T00:00:00"/>
    <m/>
    <m/>
    <m/>
    <s v="26-May-2019"/>
    <n v="0"/>
    <n v="12000"/>
    <m/>
    <m/>
    <m/>
    <m/>
    <n v="4"/>
    <m/>
    <m/>
    <m/>
    <n v="0"/>
    <s v=""/>
    <s v=""/>
    <s v=""/>
    <n v="0.03"/>
    <n v="0"/>
    <n v="20"/>
    <n v="0"/>
    <n v="315000"/>
    <n v="315000"/>
    <n v="0"/>
    <n v="0"/>
    <n v="0"/>
    <n v="0"/>
    <n v="0"/>
    <n v="0"/>
    <n v="315000"/>
    <n v="0"/>
    <b v="0"/>
    <b v="0"/>
    <n v="0"/>
    <n v="0"/>
    <n v="0"/>
    <n v="282506"/>
    <n v="0"/>
    <n v="0"/>
    <m/>
    <s v="PY"/>
    <n v="0"/>
    <s v=""/>
    <b v="0"/>
    <b v="0"/>
    <b v="0"/>
    <b v="0"/>
    <b v="0"/>
    <n v="0"/>
    <b v="0"/>
    <m/>
    <m/>
    <m/>
    <n v="1000"/>
    <n v="230.76923076923077"/>
    <n v="282506"/>
    <n v="11340"/>
    <n v="5404"/>
    <n v="1.912879726448288E-2"/>
    <n v="1.7155555555555556E-2"/>
    <n v="0"/>
    <n v="11400"/>
    <n v="0"/>
    <n v="11340"/>
    <n v="315000"/>
    <n v="4.0100250626566414E-2"/>
    <n v="4.0100250626566414E-2"/>
    <s v="0000018"/>
    <n v="5.2631578947368418E-2"/>
    <n v="0"/>
    <s v="18 Bicknoller Road"/>
    <s v="Enfield Portfolio ASTs"/>
    <b v="0"/>
    <s v="AST"/>
    <s v=""/>
    <b v="0"/>
    <n v="0"/>
    <s v="070031"/>
    <n v="2864"/>
    <d v="2016-05-27T00:00:00"/>
    <s v="F18BR"/>
    <n v="0"/>
    <n v="2.8070174960564249E-2"/>
    <n v="4.2476973940376486E-2"/>
    <n v="299250"/>
    <n v="0.92500000000000004"/>
    <m/>
    <n v="12000"/>
    <n v="5404"/>
    <s v="AST"/>
  </r>
  <r>
    <m/>
    <s v=""/>
    <n v="4133"/>
    <n v="0"/>
    <b v="0"/>
    <s v=""/>
    <s v="78"/>
    <s v="Bicknoller Road"/>
    <s v="EN1"/>
    <x v="2"/>
    <s v="North London"/>
    <s v="3KB"/>
    <n v="0"/>
    <m/>
    <n v="0"/>
    <n v="0"/>
    <s v="Uncharged"/>
    <m/>
    <d v="2017-02-24T00:00:00"/>
    <m/>
    <m/>
    <m/>
    <s v="31-Jan-2020"/>
    <n v="0"/>
    <n v="12000"/>
    <m/>
    <m/>
    <m/>
    <m/>
    <n v="4"/>
    <m/>
    <m/>
    <m/>
    <n v="0"/>
    <s v=""/>
    <s v=""/>
    <s v=""/>
    <n v="0.03"/>
    <n v="0"/>
    <n v="20"/>
    <n v="0"/>
    <n v="315000"/>
    <n v="315000"/>
    <n v="0"/>
    <n v="0"/>
    <n v="0"/>
    <n v="0"/>
    <n v="0"/>
    <n v="0"/>
    <n v="315000"/>
    <n v="0"/>
    <b v="0"/>
    <b v="0"/>
    <n v="0"/>
    <n v="0"/>
    <n v="0"/>
    <n v="282506"/>
    <n v="0"/>
    <n v="0"/>
    <m/>
    <s v="PY"/>
    <n v="0"/>
    <s v=""/>
    <b v="0"/>
    <b v="0"/>
    <b v="0"/>
    <b v="0"/>
    <b v="0"/>
    <n v="0"/>
    <b v="0"/>
    <m/>
    <m/>
    <m/>
    <n v="1000"/>
    <n v="230.76923076923077"/>
    <n v="282506"/>
    <n v="11340"/>
    <n v="5404"/>
    <n v="1.912879726448288E-2"/>
    <n v="1.7155555555555556E-2"/>
    <n v="0"/>
    <n v="11655"/>
    <n v="0"/>
    <n v="11340"/>
    <n v="315000"/>
    <n v="4.0100250626566414E-2"/>
    <n v="4.0100250626566414E-2"/>
    <s v="0000078"/>
    <n v="2.9601029601029602E-2"/>
    <n v="0"/>
    <s v="78 Bicknoller Road"/>
    <s v="Enfield Portfolio ASTs"/>
    <b v="0"/>
    <s v="AST"/>
    <s v=""/>
    <b v="0"/>
    <n v="0"/>
    <s v="070031"/>
    <n v="2873"/>
    <d v="2017-02-01T00:00:00"/>
    <s v="F78BR"/>
    <n v="0"/>
    <n v="2.8070174960564249E-2"/>
    <n v="4.2476973940376486E-2"/>
    <n v="299250"/>
    <n v="0.92500000000000004"/>
    <m/>
    <n v="12000"/>
    <n v="5404"/>
    <s v="AST"/>
  </r>
  <r>
    <m/>
    <s v=""/>
    <n v="4131"/>
    <n v="0"/>
    <b v="0"/>
    <s v=""/>
    <s v="70"/>
    <s v="Bicknoller Road"/>
    <s v="EN1"/>
    <x v="2"/>
    <s v="North London"/>
    <s v="3KB"/>
    <n v="0"/>
    <m/>
    <n v="0"/>
    <n v="0"/>
    <s v="Uncharged"/>
    <m/>
    <d v="2017-02-24T00:00:00"/>
    <m/>
    <m/>
    <m/>
    <s v="13-Dec-2019"/>
    <n v="0"/>
    <n v="12000"/>
    <m/>
    <m/>
    <m/>
    <m/>
    <n v="4"/>
    <m/>
    <m/>
    <m/>
    <n v="0"/>
    <s v=""/>
    <s v=""/>
    <s v=""/>
    <n v="0.03"/>
    <n v="0"/>
    <n v="20"/>
    <n v="0"/>
    <n v="315000"/>
    <n v="315000"/>
    <n v="0"/>
    <n v="0"/>
    <n v="0"/>
    <n v="0"/>
    <n v="0"/>
    <n v="0"/>
    <n v="315000"/>
    <n v="0"/>
    <b v="0"/>
    <b v="0"/>
    <n v="0"/>
    <n v="0"/>
    <n v="0"/>
    <n v="282506"/>
    <n v="0"/>
    <n v="0"/>
    <m/>
    <s v="PY"/>
    <n v="0"/>
    <s v=""/>
    <b v="0"/>
    <b v="0"/>
    <b v="0"/>
    <b v="0"/>
    <b v="0"/>
    <n v="0"/>
    <b v="0"/>
    <m/>
    <m/>
    <m/>
    <n v="1000"/>
    <n v="230.76923076923077"/>
    <n v="282506"/>
    <n v="11340"/>
    <n v="5404"/>
    <n v="1.912879726448288E-2"/>
    <n v="1.7155555555555556E-2"/>
    <n v="0"/>
    <n v="11340"/>
    <n v="0"/>
    <n v="11340"/>
    <n v="315000"/>
    <n v="4.0100250626566414E-2"/>
    <n v="4.0100250626566414E-2"/>
    <s v="0000070"/>
    <n v="5.8201058201058198E-2"/>
    <n v="0"/>
    <s v="70 Bicknoller Road"/>
    <s v="Enfield Portfolio ASTs"/>
    <b v="0"/>
    <s v="AST"/>
    <s v=""/>
    <b v="0"/>
    <n v="0"/>
    <s v="070031"/>
    <n v="2871"/>
    <d v="2016-12-14T00:00:00"/>
    <s v="F70BR"/>
    <n v="0"/>
    <n v="2.8070174960564249E-2"/>
    <n v="4.2476973940376486E-2"/>
    <n v="299250"/>
    <n v="0.92500000000000004"/>
    <m/>
    <n v="12000"/>
    <n v="5404"/>
    <s v="AST"/>
  </r>
  <r>
    <m/>
    <s v=""/>
    <n v="4130"/>
    <n v="0"/>
    <b v="0"/>
    <s v=""/>
    <s v="65"/>
    <s v="Bicknoller Road"/>
    <s v="EN1"/>
    <x v="2"/>
    <s v="North London"/>
    <s v="3KB"/>
    <n v="0"/>
    <m/>
    <n v="0"/>
    <n v="0"/>
    <s v="Uncharged"/>
    <m/>
    <d v="2017-02-24T00:00:00"/>
    <m/>
    <m/>
    <m/>
    <s v="16-Sep-2019"/>
    <n v="0"/>
    <n v="12000"/>
    <m/>
    <m/>
    <m/>
    <m/>
    <n v="4"/>
    <m/>
    <m/>
    <m/>
    <n v="0"/>
    <s v=""/>
    <s v=""/>
    <s v=""/>
    <n v="0.03"/>
    <n v="0"/>
    <n v="20"/>
    <n v="0"/>
    <n v="315000"/>
    <n v="315000"/>
    <n v="0"/>
    <n v="0"/>
    <n v="0"/>
    <n v="0"/>
    <n v="0"/>
    <n v="0"/>
    <n v="315000"/>
    <n v="0"/>
    <b v="0"/>
    <b v="0"/>
    <n v="0"/>
    <n v="0"/>
    <n v="0"/>
    <n v="282506"/>
    <n v="0"/>
    <n v="0"/>
    <m/>
    <s v="PY"/>
    <n v="0"/>
    <s v=""/>
    <b v="0"/>
    <b v="0"/>
    <b v="0"/>
    <b v="0"/>
    <b v="0"/>
    <n v="0"/>
    <b v="0"/>
    <m/>
    <m/>
    <m/>
    <n v="1000"/>
    <n v="230.76923076923077"/>
    <n v="282506"/>
    <n v="11340"/>
    <n v="5404"/>
    <n v="1.912879726448288E-2"/>
    <n v="1.7155555555555556E-2"/>
    <n v="0"/>
    <n v="11340"/>
    <n v="0"/>
    <n v="11340"/>
    <n v="315000"/>
    <n v="4.0100250626566414E-2"/>
    <n v="4.0100250626566414E-2"/>
    <s v="0000065"/>
    <n v="5.8201058201058198E-2"/>
    <n v="0"/>
    <s v="65 Bicknoller Road"/>
    <s v="Enfield Portfolio ASTs"/>
    <b v="0"/>
    <s v=""/>
    <s v=""/>
    <b v="0"/>
    <n v="0"/>
    <s v="070031"/>
    <n v="2870"/>
    <d v="2018-09-17T00:00:00"/>
    <s v="FBR65"/>
    <n v="0"/>
    <n v="2.8070174960564249E-2"/>
    <n v="4.2476973940376486E-2"/>
    <n v="299250"/>
    <n v="0.92500000000000004"/>
    <m/>
    <n v="12000"/>
    <n v="5404"/>
    <s v="AST"/>
  </r>
  <r>
    <m/>
    <s v=""/>
    <n v="1758"/>
    <n v="0"/>
    <b v="0"/>
    <s v=""/>
    <s v="49"/>
    <s v="Eaton Manor"/>
    <s v="BN3 3PT"/>
    <x v="4"/>
    <s v="South Coast"/>
    <s v="2KB"/>
    <n v="1616"/>
    <m/>
    <n v="0"/>
    <n v="490"/>
    <s v="AVIVA"/>
    <d v="2005-06-01T00:00:00"/>
    <d v="1999-02-16T00:00:00"/>
    <m/>
    <m/>
    <d v="2018-02-28T00:00:00"/>
    <s v="08-Aug-2019"/>
    <n v="0"/>
    <n v="12000"/>
    <d v="2018-03-05T00:00:00"/>
    <d v="2018-03-09T00:00:00"/>
    <m/>
    <m/>
    <n v="4"/>
    <m/>
    <m/>
    <m/>
    <n v="0"/>
    <s v="Priors"/>
    <s v=""/>
    <s v=""/>
    <n v="0.03"/>
    <n v="0"/>
    <n v="20"/>
    <n v="0"/>
    <n v="227000"/>
    <n v="237500"/>
    <n v="0"/>
    <n v="0"/>
    <n v="0"/>
    <n v="0"/>
    <n v="0"/>
    <n v="0"/>
    <n v="237500"/>
    <n v="0"/>
    <b v="1"/>
    <b v="0"/>
    <n v="0"/>
    <n v="0"/>
    <n v="0"/>
    <n v="84742"/>
    <n v="0"/>
    <n v="0"/>
    <m/>
    <s v="PY"/>
    <n v="0"/>
    <s v="Maguire"/>
    <b v="0"/>
    <b v="0"/>
    <b v="0"/>
    <b v="0"/>
    <b v="0"/>
    <n v="0"/>
    <b v="1"/>
    <m/>
    <n v="0"/>
    <m/>
    <n v="1000"/>
    <n v="230.76923076923077"/>
    <n v="84742"/>
    <n v="8550"/>
    <n v="132333"/>
    <n v="1.5615987349838334"/>
    <n v="0.55719157894736837"/>
    <n v="484.69387755102042"/>
    <n v="10200"/>
    <n v="0"/>
    <n v="8550"/>
    <n v="237500"/>
    <n v="5.3185595567867033E-2"/>
    <n v="4.3634349030470913E-2"/>
    <s v="0000049"/>
    <n v="0.17647058823529413"/>
    <n v="24.489795918367346"/>
    <s v="49 Eaton Manor"/>
    <s v="Eaton Manor ASTs"/>
    <b v="0"/>
    <s v="AST"/>
    <s v="AST"/>
    <b v="0"/>
    <n v="539"/>
    <s v="043001"/>
    <n v="485"/>
    <d v="2018-04-09T00:00:00"/>
    <s v="F049"/>
    <n v="0"/>
    <n v="3.7229916263485215E-2"/>
    <n v="0.11617615822142503"/>
    <n v="225625"/>
    <n v="0.875"/>
    <m/>
    <n v="9845"/>
    <n v="132333"/>
    <s v="AST"/>
  </r>
  <r>
    <m/>
    <s v=""/>
    <n v="2766"/>
    <n v="0"/>
    <b v="0"/>
    <s v=""/>
    <s v="10"/>
    <s v="Fairland House"/>
    <s v="BR2"/>
    <x v="2"/>
    <s v="Bromley"/>
    <s v="3KB F"/>
    <n v="1358"/>
    <m/>
    <n v="0"/>
    <n v="793"/>
    <s v="Nationwide"/>
    <m/>
    <d v="2001-06-05T00:00:00"/>
    <d v="2011-08-18T00:00:00"/>
    <d v="2011-09-30T00:00:00"/>
    <d v="2011-09-30T00:00:00"/>
    <s v="01-Dec-2018"/>
    <n v="0"/>
    <n v="12000"/>
    <d v="2011-10-24T00:00:00"/>
    <d v="2011-12-16T00:00:00"/>
    <m/>
    <m/>
    <n v="4"/>
    <m/>
    <m/>
    <m/>
    <n v="0"/>
    <s v=""/>
    <s v=""/>
    <s v=""/>
    <n v="0.03"/>
    <n v="0"/>
    <n v="20"/>
    <n v="0"/>
    <n v="325000"/>
    <n v="300000"/>
    <n v="0"/>
    <n v="0"/>
    <n v="0"/>
    <n v="0"/>
    <n v="0"/>
    <n v="0"/>
    <n v="300000"/>
    <n v="0"/>
    <b v="0"/>
    <b v="0"/>
    <n v="0"/>
    <n v="0"/>
    <n v="0"/>
    <n v="134065"/>
    <n v="0"/>
    <n v="0"/>
    <m/>
    <s v="PY"/>
    <n v="0"/>
    <s v="blackwood"/>
    <b v="0"/>
    <b v="0"/>
    <b v="0"/>
    <b v="0"/>
    <b v="0"/>
    <n v="0"/>
    <b v="0"/>
    <m/>
    <n v="7"/>
    <m/>
    <n v="1000"/>
    <n v="230.76923076923077"/>
    <n v="134065"/>
    <n v="10800"/>
    <n v="140135"/>
    <n v="1.0452765449595345"/>
    <n v="0.46711666666666668"/>
    <n v="378.31021437578812"/>
    <n v="11844"/>
    <n v="0"/>
    <n v="10800"/>
    <n v="300000"/>
    <n v="4.2105263157894736E-2"/>
    <n v="3.7340350877192979E-2"/>
    <s v="0000010"/>
    <n v="1.3171225937183385E-2"/>
    <n v="15.132408575031526"/>
    <s v="10 Fairland House"/>
    <s v="Bromley ASTs - Queensway Portfolio"/>
    <b v="0"/>
    <s v="AST"/>
    <s v=""/>
    <b v="0"/>
    <n v="0"/>
    <s v="056004"/>
    <n v="1476"/>
    <d v="2013-12-02T00:00:00"/>
    <s v="F010"/>
    <n v="0"/>
    <n v="2.9473683708592463E-2"/>
    <n v="7.9379405512251519E-2"/>
    <n v="285000"/>
    <n v="0.92500000000000004"/>
    <m/>
    <n v="10642"/>
    <n v="140135"/>
    <s v="AST"/>
  </r>
  <r>
    <m/>
    <s v=""/>
    <n v="4129"/>
    <n v="0"/>
    <b v="0"/>
    <s v=""/>
    <s v="54"/>
    <s v="Bicknoller Road"/>
    <s v="EN1"/>
    <x v="2"/>
    <s v="North London"/>
    <s v="3KB"/>
    <n v="0"/>
    <m/>
    <n v="0"/>
    <n v="0"/>
    <s v="Uncharged"/>
    <m/>
    <d v="2017-02-24T00:00:00"/>
    <m/>
    <m/>
    <m/>
    <s v="07-Aug-2019"/>
    <n v="0"/>
    <n v="12096"/>
    <m/>
    <m/>
    <m/>
    <m/>
    <n v="4"/>
    <m/>
    <m/>
    <m/>
    <n v="0"/>
    <s v=""/>
    <s v=""/>
    <s v=""/>
    <n v="0.03"/>
    <n v="0"/>
    <n v="20"/>
    <n v="0"/>
    <n v="315000"/>
    <n v="315000"/>
    <n v="0"/>
    <n v="0"/>
    <n v="0"/>
    <n v="0"/>
    <n v="0"/>
    <n v="0"/>
    <n v="315000"/>
    <n v="0"/>
    <b v="0"/>
    <b v="0"/>
    <n v="0"/>
    <n v="0"/>
    <n v="0"/>
    <n v="282506"/>
    <n v="0"/>
    <n v="0"/>
    <m/>
    <s v="PY"/>
    <n v="0"/>
    <s v=""/>
    <b v="0"/>
    <b v="0"/>
    <b v="0"/>
    <b v="0"/>
    <b v="0"/>
    <n v="0"/>
    <b v="0"/>
    <m/>
    <m/>
    <m/>
    <n v="1008"/>
    <n v="232.61538461538461"/>
    <n v="282506"/>
    <n v="11340"/>
    <n v="5404"/>
    <n v="1.912879726448288E-2"/>
    <n v="1.7155555555555556E-2"/>
    <n v="0"/>
    <n v="11520"/>
    <n v="0"/>
    <n v="11340"/>
    <n v="315000"/>
    <n v="4.0421052631578948E-2"/>
    <n v="4.0421052631578948E-2"/>
    <s v="0000054"/>
    <n v="0.05"/>
    <n v="0"/>
    <s v="54 Bicknoller Road"/>
    <s v="Enfield Portfolio ASTs"/>
    <b v="0"/>
    <s v=""/>
    <s v=""/>
    <b v="0"/>
    <n v="0"/>
    <s v="070031"/>
    <n v="2869"/>
    <d v="2018-08-08T00:00:00"/>
    <s v="FBR54"/>
    <n v="0"/>
    <n v="2.8294736360248766E-2"/>
    <n v="4.28167897318995E-2"/>
    <n v="299250"/>
    <n v="0.92500000000000004"/>
    <m/>
    <n v="12096"/>
    <n v="5404"/>
    <s v="AST"/>
  </r>
  <r>
    <d v="2001-10-05T00:00:00"/>
    <s v="15:09:22"/>
    <n v="763"/>
    <n v="32"/>
    <b v="0"/>
    <s v=""/>
    <s v="5"/>
    <s v="Fairland House"/>
    <s v="BR2 9JJ"/>
    <x v="2"/>
    <s v="Bromley"/>
    <s v="3KB F"/>
    <n v="1358"/>
    <m/>
    <n v="0"/>
    <n v="702"/>
    <s v="Nationwide"/>
    <d v="2003-11-01T00:00:00"/>
    <d v="2001-06-05T00:00:00"/>
    <m/>
    <m/>
    <d v="2009-07-31T00:00:00"/>
    <s v="31-Aug-2019"/>
    <n v="0"/>
    <n v="12096"/>
    <d v="2005-10-31T00:00:00"/>
    <d v="2005-12-23T00:00:00"/>
    <m/>
    <m/>
    <n v="4"/>
    <m/>
    <m/>
    <m/>
    <n v="0"/>
    <s v=""/>
    <s v=""/>
    <s v=""/>
    <n v="0.03"/>
    <n v="0"/>
    <n v="20"/>
    <n v="3067"/>
    <n v="325000"/>
    <n v="300000"/>
    <n v="0"/>
    <n v="0"/>
    <n v="0"/>
    <n v="0"/>
    <n v="0"/>
    <n v="0"/>
    <n v="300000"/>
    <n v="0"/>
    <b v="1"/>
    <b v="0"/>
    <n v="0"/>
    <n v="0"/>
    <n v="0"/>
    <n v="125005"/>
    <n v="0"/>
    <n v="0"/>
    <d v="2001-07-13T00:00:00"/>
    <s v="PY"/>
    <n v="0"/>
    <s v="Black"/>
    <b v="0"/>
    <b v="0"/>
    <b v="0"/>
    <b v="0"/>
    <b v="0"/>
    <n v="0"/>
    <b v="1"/>
    <m/>
    <n v="7"/>
    <m/>
    <n v="1008"/>
    <n v="232.61538461538461"/>
    <n v="125005"/>
    <n v="10800"/>
    <n v="149195"/>
    <n v="1.1935122595096197"/>
    <n v="0.49731666666666668"/>
    <n v="427.35042735042737"/>
    <n v="11520"/>
    <n v="0"/>
    <n v="10800"/>
    <n v="300000"/>
    <n v="4.2442105263157892E-2"/>
    <n v="3.6010526315789472E-2"/>
    <s v="0000005"/>
    <n v="0.05"/>
    <n v="17.23076923076923"/>
    <s v="5 Fairland House"/>
    <s v="Bromley ASTs - Queensway Portfolio"/>
    <b v="0"/>
    <s v="AST"/>
    <s v=""/>
    <b v="0"/>
    <n v="475"/>
    <s v="056004"/>
    <n v="113"/>
    <d v="2012-02-01T00:00:00"/>
    <s v="F005"/>
    <n v="0"/>
    <n v="2.9709473178261205E-2"/>
    <n v="8.2100715971361149E-2"/>
    <n v="285000"/>
    <n v="0.92500000000000004"/>
    <m/>
    <n v="10263"/>
    <n v="149195"/>
    <s v="AST"/>
  </r>
  <r>
    <m/>
    <s v=""/>
    <n v="2128"/>
    <n v="0"/>
    <b v="0"/>
    <s v=""/>
    <s v="1"/>
    <s v="Baynton House"/>
    <s v="SO41"/>
    <x v="9"/>
    <s v="Hampshire"/>
    <s v="3KB"/>
    <n v="2094"/>
    <m/>
    <n v="0"/>
    <n v="784"/>
    <s v="Uncharged"/>
    <m/>
    <d v="2007-08-09T00:00:00"/>
    <m/>
    <m/>
    <d v="2011-11-01T00:00:00"/>
    <s v="22-Sep-2019"/>
    <n v="0"/>
    <n v="12120"/>
    <d v="2013-09-09T00:00:00"/>
    <d v="2013-09-20T00:00:00"/>
    <m/>
    <m/>
    <n v="4"/>
    <m/>
    <m/>
    <m/>
    <n v="0"/>
    <s v="Pebbles"/>
    <s v=""/>
    <s v=""/>
    <n v="0.03"/>
    <n v="0"/>
    <n v="20"/>
    <n v="0"/>
    <n v="300000"/>
    <n v="290000"/>
    <n v="0"/>
    <n v="0"/>
    <n v="0"/>
    <n v="0"/>
    <n v="0"/>
    <n v="0"/>
    <n v="290000"/>
    <n v="0"/>
    <b v="0"/>
    <b v="0"/>
    <n v="0"/>
    <n v="0"/>
    <n v="0"/>
    <n v="265159"/>
    <n v="0"/>
    <n v="0"/>
    <m/>
    <s v="AL"/>
    <n v="0"/>
    <s v="R&amp;N"/>
    <b v="0"/>
    <b v="0"/>
    <b v="0"/>
    <b v="0"/>
    <b v="0"/>
    <n v="0"/>
    <b v="0"/>
    <m/>
    <n v="1"/>
    <m/>
    <n v="1010"/>
    <n v="233.07692307692307"/>
    <n v="265159"/>
    <n v="10440"/>
    <n v="-99"/>
    <n v="-3.7336088912690122E-4"/>
    <n v="-3.4137931034482758E-4"/>
    <n v="369.89795918367349"/>
    <n v="12000"/>
    <n v="0"/>
    <n v="10440"/>
    <n v="290000"/>
    <n v="4.3992740471869331E-2"/>
    <n v="3.443557168784029E-2"/>
    <s v="0000001"/>
    <n v="0.01"/>
    <n v="15.459183673469388"/>
    <s v="1 Baynton House"/>
    <s v="Baynton House ASTs"/>
    <b v="0"/>
    <s v="AST"/>
    <s v=""/>
    <b v="0"/>
    <n v="539"/>
    <s v="070024"/>
    <n v="803"/>
    <d v="2013-09-23T00:00:00"/>
    <s v="F001"/>
    <n v="0"/>
    <n v="3.0794917805874199E-2"/>
    <n v="3.5778532880271836E-2"/>
    <n v="275500"/>
    <n v="0.9"/>
    <m/>
    <n v="9487"/>
    <n v="-99"/>
    <s v="AST"/>
  </r>
  <r>
    <m/>
    <s v=""/>
    <n v="2130"/>
    <n v="0"/>
    <b v="0"/>
    <s v=""/>
    <s v="3"/>
    <s v="Baynton House"/>
    <s v="SO41"/>
    <x v="9"/>
    <s v="Hampshire"/>
    <s v="3KB"/>
    <n v="2094"/>
    <m/>
    <n v="0"/>
    <n v="1040"/>
    <s v="Uncharged"/>
    <m/>
    <d v="2007-08-09T00:00:00"/>
    <m/>
    <m/>
    <d v="2018-04-30T00:00:00"/>
    <s v="30-May-2019"/>
    <n v="0"/>
    <n v="12180"/>
    <d v="2018-05-08T00:00:00"/>
    <d v="2018-05-25T00:00:00"/>
    <m/>
    <m/>
    <n v="4"/>
    <m/>
    <m/>
    <m/>
    <n v="0"/>
    <s v="Peables"/>
    <s v=""/>
    <s v=""/>
    <n v="0.03"/>
    <n v="0"/>
    <n v="20"/>
    <n v="0"/>
    <n v="340000"/>
    <n v="340000"/>
    <n v="0"/>
    <n v="0"/>
    <n v="0"/>
    <n v="0"/>
    <n v="0"/>
    <n v="0"/>
    <n v="340000"/>
    <n v="0"/>
    <b v="0"/>
    <b v="0"/>
    <n v="0"/>
    <n v="0"/>
    <n v="0"/>
    <n v="273561"/>
    <n v="0"/>
    <n v="0"/>
    <m/>
    <s v="AL"/>
    <n v="0"/>
    <s v="r&amp;W"/>
    <b v="0"/>
    <b v="0"/>
    <b v="0"/>
    <b v="0"/>
    <b v="0"/>
    <n v="0"/>
    <b v="0"/>
    <m/>
    <n v="2"/>
    <m/>
    <n v="1015"/>
    <n v="234.23076923076923"/>
    <n v="273561"/>
    <n v="12240"/>
    <n v="37199"/>
    <n v="0.13598064051527814"/>
    <n v="0.10940882352941177"/>
    <n v="326.92307692307691"/>
    <n v="12096"/>
    <n v="0"/>
    <n v="12240"/>
    <n v="340000"/>
    <n v="3.7708978328173375E-2"/>
    <n v="2.9557275541795665E-2"/>
    <s v="0000003"/>
    <n v="6.9444444444444441E-3"/>
    <n v="11.711538461538462"/>
    <s v="3 Baynton House"/>
    <s v="Baynton House ASTs"/>
    <b v="0"/>
    <s v="AST"/>
    <s v="AST"/>
    <b v="0"/>
    <n v="539"/>
    <s v="070024"/>
    <n v="805"/>
    <d v="2018-05-31T00:00:00"/>
    <s v="F003"/>
    <n v="0"/>
    <n v="2.6396284380195312E-2"/>
    <n v="3.489898048332913E-2"/>
    <n v="323000"/>
    <n v="0.9"/>
    <m/>
    <n v="9547"/>
    <n v="37199"/>
    <s v="AST"/>
  </r>
  <r>
    <d v="2001-06-15T00:00:00"/>
    <s v="10:11:55"/>
    <n v="663"/>
    <n v="31"/>
    <b v="0"/>
    <s v=""/>
    <s v="J49"/>
    <s v="Du Cane Court"/>
    <s v="SW17"/>
    <x v="2"/>
    <s v="South West London (Outer)"/>
    <s v="1KB"/>
    <n v="1818"/>
    <m/>
    <n v="0"/>
    <n v="255"/>
    <s v="RBS"/>
    <d v="2004-06-01T00:00:00"/>
    <d v="2000-05-17T00:00:00"/>
    <m/>
    <m/>
    <m/>
    <s v="31-Dec-2019"/>
    <n v="0"/>
    <n v="12180"/>
    <d v="2001-03-26T00:00:00"/>
    <d v="2001-05-07T00:00:00"/>
    <m/>
    <m/>
    <n v="4"/>
    <m/>
    <m/>
    <m/>
    <n v="0"/>
    <s v=""/>
    <s v=""/>
    <s v=""/>
    <n v="0.03"/>
    <n v="0"/>
    <n v="20"/>
    <n v="2644"/>
    <n v="260000"/>
    <n v="260000"/>
    <n v="0"/>
    <n v="0"/>
    <n v="0"/>
    <n v="0"/>
    <n v="0"/>
    <n v="0"/>
    <n v="260000"/>
    <n v="0"/>
    <b v="0"/>
    <b v="0"/>
    <n v="0"/>
    <n v="0"/>
    <n v="0"/>
    <n v="75674"/>
    <n v="0"/>
    <n v="0"/>
    <d v="2001-06-15T00:00:00"/>
    <s v="MB"/>
    <n v="0"/>
    <s v=""/>
    <b v="0"/>
    <b v="0"/>
    <b v="0"/>
    <b v="0"/>
    <b v="0"/>
    <n v="0"/>
    <b v="1"/>
    <m/>
    <n v="6"/>
    <m/>
    <n v="1015"/>
    <n v="234.23076923076923"/>
    <n v="75674"/>
    <n v="9360"/>
    <n v="161966"/>
    <n v="2.140312392631551"/>
    <n v="0.62294615384615382"/>
    <n v="1019.6078431372549"/>
    <n v="11568"/>
    <n v="0"/>
    <n v="9360"/>
    <n v="260000"/>
    <n v="4.9311740890688259E-2"/>
    <n v="3.9769230769230772E-2"/>
    <s v="J0000049"/>
    <n v="5.2904564315352696E-2"/>
    <n v="47.764705882352942"/>
    <s v="J49 Du Cane Court"/>
    <s v="Du Cane Court ASTs"/>
    <b v="0"/>
    <s v="AST"/>
    <s v=""/>
    <b v="0"/>
    <n v="539"/>
    <s v="100121"/>
    <n v="53"/>
    <d v="2006-08-01T00:00:00"/>
    <s v="FJ49"/>
    <n v="0"/>
    <n v="3.4518218035640022E-2"/>
    <n v="0.12980680286492058"/>
    <n v="247000"/>
    <n v="0.95"/>
    <m/>
    <n v="9823"/>
    <n v="161966"/>
    <s v="AST"/>
  </r>
  <r>
    <m/>
    <s v=""/>
    <n v="971"/>
    <n v="0"/>
    <b v="0"/>
    <s v=""/>
    <s v="61"/>
    <s v="Eaton Manor (ast)"/>
    <s v="BN3 3PT"/>
    <x v="4"/>
    <s v="South Coast"/>
    <s v="2KB"/>
    <n v="1616"/>
    <d v="2002-12-31T00:00:00"/>
    <n v="0"/>
    <n v="590"/>
    <s v="AVIVA"/>
    <d v="2005-06-01T00:00:00"/>
    <d v="1999-02-16T00:00:00"/>
    <m/>
    <m/>
    <d v="2019-02-25T00:00:00"/>
    <s v="vacant"/>
    <n v="5"/>
    <n v="12187"/>
    <d v="2019-03-01T00:00:00"/>
    <d v="2019-03-25T00:00:00"/>
    <d v="2019-03-26T00:00:00"/>
    <m/>
    <n v="4"/>
    <m/>
    <m/>
    <m/>
    <n v="0"/>
    <s v="Priors/Y.Lee"/>
    <s v=""/>
    <s v=""/>
    <n v="0.03"/>
    <n v="0"/>
    <n v="20"/>
    <n v="0"/>
    <n v="227000"/>
    <n v="237500"/>
    <n v="0"/>
    <n v="0"/>
    <n v="0"/>
    <n v="0"/>
    <n v="0"/>
    <n v="0"/>
    <n v="237500"/>
    <n v="0"/>
    <b v="1"/>
    <b v="0"/>
    <n v="0"/>
    <n v="0"/>
    <n v="6000"/>
    <n v="95569"/>
    <n v="0"/>
    <n v="0"/>
    <m/>
    <s v="JW"/>
    <n v="0"/>
    <s v="Maguire"/>
    <b v="0"/>
    <b v="0"/>
    <b v="0"/>
    <b v="0"/>
    <b v="0"/>
    <n v="0"/>
    <b v="1"/>
    <n v="1"/>
    <n v="3"/>
    <m/>
    <n v="1015.5833333333334"/>
    <n v="234.36538461538461"/>
    <n v="101569"/>
    <n v="8550"/>
    <n v="115506"/>
    <n v="1.1372170642617334"/>
    <n v="0.48634105263157895"/>
    <n v="402.54237288135596"/>
    <n v="12187"/>
    <n v="0"/>
    <n v="8550"/>
    <n v="237500"/>
    <n v="5.4014404432132963E-2"/>
    <n v="4.4463157894736843E-2"/>
    <s v="0000061"/>
    <n v="0"/>
    <n v="20.655932203389831"/>
    <s v="61 Eaton Manor (ast)"/>
    <s v="ASTs On Market For Let"/>
    <b v="0"/>
    <s v="AST"/>
    <s v="AST"/>
    <b v="0"/>
    <n v="539"/>
    <s v="043001"/>
    <n v="221"/>
    <m/>
    <s v="F061"/>
    <n v="10.169491525423728"/>
    <n v="3.7810082458591195E-2"/>
    <n v="0.10497127729703147"/>
    <n v="225625"/>
    <n v="0.95"/>
    <m/>
    <n v="10032"/>
    <n v="115506"/>
    <s v="AST"/>
  </r>
  <r>
    <m/>
    <s v=""/>
    <n v="4592"/>
    <n v="0"/>
    <b v="0"/>
    <s v=""/>
    <s v="34"/>
    <s v="Connaught Mansions (reg)"/>
    <s v="SW11"/>
    <x v="2"/>
    <s v="South West London/surrey"/>
    <s v="4KB"/>
    <n v="0"/>
    <m/>
    <n v="0"/>
    <n v="867"/>
    <s v="Uncharged"/>
    <m/>
    <d v="2018-09-11T00:00:00"/>
    <d v="2019-02-11T00:00:00"/>
    <m/>
    <m/>
    <s v=""/>
    <n v="0"/>
    <n v="12222"/>
    <m/>
    <m/>
    <m/>
    <m/>
    <n v="4"/>
    <m/>
    <m/>
    <m/>
    <n v="0"/>
    <s v=""/>
    <s v=""/>
    <s v=""/>
    <n v="0.03"/>
    <n v="0"/>
    <n v="20"/>
    <n v="0"/>
    <n v="0"/>
    <n v="867000"/>
    <n v="0"/>
    <n v="0"/>
    <n v="0"/>
    <n v="0"/>
    <n v="0"/>
    <n v="0"/>
    <n v="867000"/>
    <n v="0"/>
    <b v="0"/>
    <b v="0"/>
    <n v="0"/>
    <n v="0"/>
    <n v="0"/>
    <n v="548346"/>
    <n v="0"/>
    <n v="0"/>
    <m/>
    <s v="SL"/>
    <n v="0"/>
    <s v=""/>
    <b v="0"/>
    <b v="0"/>
    <b v="0"/>
    <b v="0"/>
    <b v="0"/>
    <n v="0"/>
    <b v="0"/>
    <m/>
    <m/>
    <m/>
    <n v="1018.5"/>
    <n v="235.03846153846155"/>
    <n v="548346"/>
    <n v="31212"/>
    <n v="244092"/>
    <n v="0.4451423006641792"/>
    <n v="0.28153633217993079"/>
    <n v="1000"/>
    <n v="12222"/>
    <n v="0"/>
    <n v="31212"/>
    <n v="867000"/>
    <n v="1.4838827171735567E-2"/>
    <n v="1.4838827171735567E-2"/>
    <s v="0000034"/>
    <n v="0"/>
    <n v="14.09688581314879"/>
    <s v="34 Connaught Mansions (reg)"/>
    <s v="Awaiting Possession - For Let from Regs or Assureds"/>
    <b v="0"/>
    <s v=""/>
    <s v="reg"/>
    <b v="0"/>
    <n v="0"/>
    <s v="070044"/>
    <n v="3345"/>
    <d v="1901-01-01T00:00:00"/>
    <s v="F034"/>
    <n v="0"/>
    <n v="1.0387178843322293E-2"/>
    <n v="2.2288846822991322E-2"/>
    <n v="823650"/>
    <n v="0.91"/>
    <m/>
    <n v="12222"/>
    <n v="244092"/>
    <s v="AST"/>
  </r>
  <r>
    <m/>
    <s v=""/>
    <n v="982"/>
    <n v="0"/>
    <b v="0"/>
    <s v=""/>
    <s v="13"/>
    <s v="Eaton Manor"/>
    <s v="BN3 3PT"/>
    <x v="4"/>
    <s v="South Coast"/>
    <s v="3K2B"/>
    <n v="1996"/>
    <m/>
    <n v="0"/>
    <n v="930"/>
    <s v="AVIVA"/>
    <d v="2005-06-01T00:00:00"/>
    <d v="1999-02-16T00:00:00"/>
    <m/>
    <m/>
    <d v="2006-12-31T00:00:00"/>
    <s v="31-Mar-2018"/>
    <n v="0"/>
    <n v="12240"/>
    <d v="2007-01-22T00:00:00"/>
    <d v="2007-03-19T00:00:00"/>
    <m/>
    <m/>
    <n v="4"/>
    <m/>
    <m/>
    <m/>
    <n v="0"/>
    <s v=""/>
    <s v=""/>
    <s v=""/>
    <n v="0.03"/>
    <n v="0"/>
    <n v="20"/>
    <n v="0"/>
    <n v="298000"/>
    <n v="310000"/>
    <n v="0"/>
    <n v="0"/>
    <n v="0"/>
    <n v="0"/>
    <n v="0"/>
    <n v="0"/>
    <n v="310000"/>
    <n v="0"/>
    <b v="1"/>
    <b v="0"/>
    <n v="0"/>
    <n v="0"/>
    <n v="0"/>
    <n v="131950"/>
    <n v="0"/>
    <n v="0"/>
    <m/>
    <s v="PY"/>
    <n v="0"/>
    <s v="Maguire"/>
    <b v="0"/>
    <b v="0"/>
    <b v="0"/>
    <b v="0"/>
    <b v="0"/>
    <n v="0"/>
    <b v="1"/>
    <m/>
    <n v="8"/>
    <m/>
    <n v="1020"/>
    <n v="235.38461538461539"/>
    <n v="131950"/>
    <n v="11160"/>
    <n v="151390"/>
    <n v="1.1473285335354302"/>
    <n v="0.48835483870967744"/>
    <n v="333.33333333333331"/>
    <n v="12240"/>
    <n v="0"/>
    <n v="11160"/>
    <n v="310000"/>
    <n v="4.1561969439728355E-2"/>
    <n v="3.295415959252971E-2"/>
    <s v="0000013"/>
    <n v="0"/>
    <n v="13.161290322580646"/>
    <s v="13 Eaton Manor"/>
    <s v="Eaton Manor ASTs"/>
    <b v="0"/>
    <s v="AST"/>
    <s v=""/>
    <b v="0"/>
    <n v="539"/>
    <s v="043001"/>
    <n v="231"/>
    <d v="2007-04-01T00:00:00"/>
    <s v="F013"/>
    <n v="0"/>
    <n v="2.9093378112352564E-2"/>
    <n v="7.3550587343690799E-2"/>
    <n v="294500"/>
    <n v="0.875"/>
    <m/>
    <n v="9705"/>
    <n v="151390"/>
    <s v="AST"/>
  </r>
  <r>
    <m/>
    <s v=""/>
    <n v="1847"/>
    <n v="0"/>
    <b v="0"/>
    <s v=""/>
    <s v="16"/>
    <s v="Lebanon Close"/>
    <s v="EX4"/>
    <x v="5"/>
    <s v="Exeter"/>
    <s v="5KBH"/>
    <n v="0"/>
    <m/>
    <n v="0"/>
    <n v="979"/>
    <s v="Nationwide"/>
    <d v="2003-11-01T00:00:00"/>
    <d v="2001-06-05T00:00:00"/>
    <m/>
    <m/>
    <d v="2014-11-04T00:00:00"/>
    <s v="14-Jan-2019"/>
    <n v="0"/>
    <n v="12240"/>
    <d v="2014-11-06T00:00:00"/>
    <d v="2014-11-28T00:00:00"/>
    <m/>
    <m/>
    <n v="4"/>
    <m/>
    <m/>
    <m/>
    <n v="0"/>
    <s v="W.Grant"/>
    <s v=""/>
    <s v=""/>
    <n v="0.03"/>
    <n v="0"/>
    <n v="20"/>
    <n v="0"/>
    <n v="250000"/>
    <n v="240000"/>
    <n v="0"/>
    <n v="0"/>
    <n v="0"/>
    <n v="0"/>
    <n v="0"/>
    <n v="0"/>
    <n v="240000"/>
    <n v="0"/>
    <b v="1"/>
    <b v="0"/>
    <n v="0"/>
    <n v="0"/>
    <n v="0"/>
    <n v="95147"/>
    <n v="0"/>
    <n v="0"/>
    <m/>
    <s v="MB"/>
    <n v="0"/>
    <s v="F&amp;F"/>
    <b v="0"/>
    <b v="0"/>
    <b v="0"/>
    <b v="0"/>
    <b v="0"/>
    <n v="0"/>
    <b v="1"/>
    <m/>
    <n v="3"/>
    <m/>
    <n v="1020"/>
    <n v="235.38461538461539"/>
    <n v="95147"/>
    <n v="8640"/>
    <n v="124213"/>
    <n v="1.3054851965905387"/>
    <n v="0.51755416666666665"/>
    <n v="245.14811031664965"/>
    <n v="11880"/>
    <n v="0"/>
    <n v="8640"/>
    <n v="240000"/>
    <n v="5.3684210526315793E-2"/>
    <n v="5.1600877192982453E-2"/>
    <s v="0000016"/>
    <n v="3.0303030303030304E-2"/>
    <n v="12.502553626149131"/>
    <s v="16 Lebanon Close"/>
    <s v="Exeter ASTs - Queensway Portfolio"/>
    <b v="0"/>
    <s v="AST"/>
    <s v=""/>
    <b v="0"/>
    <n v="475"/>
    <s v="056002"/>
    <n v="532"/>
    <d v="2015-01-15T00:00:00"/>
    <s v="HLC16"/>
    <n v="0"/>
    <n v="3.7578946728455395E-2"/>
    <n v="0.12365077196338298"/>
    <n v="228000"/>
    <n v="0.95"/>
    <m/>
    <n v="11765"/>
    <n v="124213"/>
    <s v="AST"/>
  </r>
  <r>
    <m/>
    <s v=""/>
    <n v="4507"/>
    <n v="0"/>
    <b v="0"/>
    <s v=""/>
    <s v="9"/>
    <s v="Quenington Mansions"/>
    <s v="SW6 5AU"/>
    <x v="2"/>
    <s v="South West London/surrey"/>
    <s v="3kb base"/>
    <n v="0"/>
    <m/>
    <n v="0"/>
    <n v="878"/>
    <s v="Uncharged"/>
    <m/>
    <d v="2018-09-11T00:00:00"/>
    <m/>
    <m/>
    <m/>
    <s v="31-Mar-2015"/>
    <n v="0"/>
    <n v="12240"/>
    <m/>
    <m/>
    <m/>
    <m/>
    <n v="4"/>
    <m/>
    <m/>
    <m/>
    <n v="0"/>
    <s v=""/>
    <s v=""/>
    <s v=""/>
    <n v="0.03"/>
    <n v="0"/>
    <n v="20"/>
    <n v="0"/>
    <n v="0"/>
    <n v="700000"/>
    <n v="0"/>
    <n v="0"/>
    <n v="0"/>
    <n v="0"/>
    <n v="0"/>
    <n v="0"/>
    <n v="700000"/>
    <n v="0"/>
    <b v="0"/>
    <b v="0"/>
    <n v="0"/>
    <n v="0"/>
    <n v="0"/>
    <n v="667637"/>
    <n v="0"/>
    <n v="0"/>
    <m/>
    <s v="AL"/>
    <n v="0"/>
    <s v=""/>
    <b v="0"/>
    <b v="0"/>
    <b v="0"/>
    <b v="0"/>
    <b v="0"/>
    <n v="0"/>
    <b v="0"/>
    <m/>
    <m/>
    <m/>
    <n v="1020"/>
    <n v="235.38461538461539"/>
    <n v="667637"/>
    <n v="25200"/>
    <n v="-27837"/>
    <n v="-4.1694813199388288E-2"/>
    <n v="-3.9767142857142855E-2"/>
    <n v="797.26651480637815"/>
    <n v="0"/>
    <n v="0"/>
    <n v="25200"/>
    <n v="700000"/>
    <n v="1.8406015037593985E-2"/>
    <n v="1.8406015037593985E-2"/>
    <s v="0000009"/>
    <n v="0"/>
    <n v="13.940774487471526"/>
    <s v="9 Quenington Mansions"/>
    <s v="Quenington Mansions ASTs - Legacy Portfolio"/>
    <b v="0"/>
    <s v="AST"/>
    <s v=""/>
    <b v="0"/>
    <n v="0"/>
    <s v="070047"/>
    <n v="3258"/>
    <d v="2012-04-01T00:00:00"/>
    <s v="F009"/>
    <n v="0"/>
    <n v="1.2884210306898992E-2"/>
    <n v="1.8333315858767563E-2"/>
    <n v="665000"/>
    <n v="0.91"/>
    <m/>
    <n v="12240"/>
    <n v="-27837"/>
    <s v="AST"/>
  </r>
  <r>
    <m/>
    <s v=""/>
    <n v="2134"/>
    <n v="0"/>
    <b v="0"/>
    <s v=""/>
    <s v="7"/>
    <s v="Baynton House"/>
    <s v="SO41"/>
    <x v="9"/>
    <s v="Hampshire"/>
    <s v="3KB"/>
    <n v="2094"/>
    <m/>
    <n v="0"/>
    <n v="895"/>
    <s v="Uncharged"/>
    <m/>
    <d v="2007-08-09T00:00:00"/>
    <m/>
    <m/>
    <d v="2017-09-15T00:00:00"/>
    <s v="10-Oct-2019"/>
    <n v="0"/>
    <n v="12288"/>
    <d v="2017-09-18T00:00:00"/>
    <d v="2017-09-22T00:00:00"/>
    <m/>
    <m/>
    <n v="4"/>
    <m/>
    <m/>
    <m/>
    <n v="0"/>
    <s v="JohnDWood"/>
    <s v=""/>
    <s v=""/>
    <n v="0.03"/>
    <n v="0"/>
    <n v="20"/>
    <n v="0"/>
    <n v="300000"/>
    <n v="300000"/>
    <n v="0"/>
    <n v="0"/>
    <n v="0"/>
    <n v="0"/>
    <n v="0"/>
    <n v="0"/>
    <n v="300000"/>
    <n v="0"/>
    <b v="0"/>
    <b v="0"/>
    <n v="0"/>
    <n v="0"/>
    <n v="0"/>
    <n v="244278"/>
    <n v="0"/>
    <n v="0"/>
    <m/>
    <s v="AL"/>
    <n v="0"/>
    <s v="R&amp;N"/>
    <b v="0"/>
    <b v="0"/>
    <b v="0"/>
    <b v="0"/>
    <b v="0"/>
    <n v="0"/>
    <b v="0"/>
    <m/>
    <n v="0"/>
    <m/>
    <n v="1024"/>
    <n v="236.30769230769232"/>
    <n v="244278"/>
    <n v="10800"/>
    <n v="29922"/>
    <n v="0.12249158745363889"/>
    <n v="9.9739999999999995E-2"/>
    <n v="335.195530726257"/>
    <n v="11700"/>
    <n v="0"/>
    <n v="10800"/>
    <n v="300000"/>
    <n v="4.3115789473684211E-2"/>
    <n v="3.3877192982456138E-2"/>
    <s v="0000007"/>
    <n v="5.0256410256410255E-2"/>
    <n v="13.729608938547486"/>
    <s v="7 Baynton House"/>
    <s v="Baynton House ASTs"/>
    <b v="0"/>
    <s v="AST"/>
    <s v="AST"/>
    <b v="0"/>
    <n v="539"/>
    <s v="070024"/>
    <n v="809"/>
    <d v="2017-10-11T00:00:00"/>
    <s v="F007"/>
    <n v="0"/>
    <n v="3.0181052117598684E-2"/>
    <n v="3.9524639959390533E-2"/>
    <n v="285000"/>
    <n v="0.9"/>
    <m/>
    <n v="9655"/>
    <n v="29922"/>
    <s v="AST"/>
  </r>
  <r>
    <d v="2001-10-05T00:00:00"/>
    <s v="15:28:56"/>
    <n v="800"/>
    <n v="32"/>
    <b v="0"/>
    <s v=""/>
    <s v="14"/>
    <s v="Lebanon Close"/>
    <s v="EX4"/>
    <x v="5"/>
    <s v="Exeter"/>
    <s v="5KBH"/>
    <n v="0"/>
    <m/>
    <n v="0"/>
    <n v="979"/>
    <s v="Nationwide"/>
    <d v="2003-11-01T00:00:00"/>
    <d v="2001-06-05T00:00:00"/>
    <m/>
    <m/>
    <d v="2017-07-23T00:00:00"/>
    <s v="30-Sep-2019"/>
    <n v="0"/>
    <n v="12288"/>
    <d v="2017-08-09T00:00:00"/>
    <d v="2017-08-18T00:00:00"/>
    <m/>
    <m/>
    <n v="4"/>
    <m/>
    <m/>
    <m/>
    <n v="0"/>
    <s v="W.Grant"/>
    <s v=""/>
    <s v=""/>
    <n v="0.03"/>
    <n v="0"/>
    <n v="20"/>
    <n v="2714"/>
    <n v="250000"/>
    <n v="240000"/>
    <n v="0"/>
    <n v="0"/>
    <n v="0"/>
    <n v="0"/>
    <n v="0"/>
    <n v="0"/>
    <n v="240000"/>
    <n v="0"/>
    <b v="1"/>
    <b v="0"/>
    <n v="0"/>
    <n v="0"/>
    <n v="0"/>
    <n v="79278"/>
    <n v="0"/>
    <n v="0"/>
    <d v="2001-07-13T00:00:00"/>
    <s v="MB"/>
    <n v="0"/>
    <s v="F&amp;F"/>
    <b v="0"/>
    <b v="0"/>
    <b v="0"/>
    <b v="0"/>
    <b v="0"/>
    <n v="0"/>
    <b v="1"/>
    <m/>
    <n v="1"/>
    <m/>
    <n v="1024"/>
    <n v="236.30769230769232"/>
    <n v="79278"/>
    <n v="8640"/>
    <n v="140082"/>
    <n v="1.7669719215923712"/>
    <n v="0.58367500000000005"/>
    <n v="245.14811031664965"/>
    <n v="11700"/>
    <n v="0"/>
    <n v="8640"/>
    <n v="240000"/>
    <n v="5.3894736842105266E-2"/>
    <n v="5.1811403508771933E-2"/>
    <s v="0000014"/>
    <n v="5.0256410256410255E-2"/>
    <n v="12.551583248212461"/>
    <s v="14 Lebanon Close"/>
    <s v="Exeter ASTs - Queensway Portfolio"/>
    <b v="0"/>
    <s v="AST"/>
    <s v="AST"/>
    <b v="0"/>
    <n v="475"/>
    <s v="056002"/>
    <n v="145"/>
    <d v="2017-10-01T00:00:00"/>
    <s v="HLC14"/>
    <n v="0"/>
    <n v="3.7726315146998354E-2"/>
    <n v="0.14900729079946518"/>
    <n v="228000"/>
    <n v="0.95"/>
    <m/>
    <n v="11813"/>
    <n v="140082"/>
    <s v="AST"/>
  </r>
  <r>
    <m/>
    <s v=""/>
    <n v="2547"/>
    <n v="0"/>
    <b v="0"/>
    <s v=""/>
    <s v="3"/>
    <s v="Lyncombe Close"/>
    <s v="EX4"/>
    <x v="5"/>
    <s v="South"/>
    <s v="5KBH"/>
    <n v="0"/>
    <m/>
    <n v="0"/>
    <n v="979"/>
    <s v="Nationwide"/>
    <m/>
    <d v="2001-06-05T00:00:00"/>
    <m/>
    <m/>
    <d v="2017-04-30T00:00:00"/>
    <s v="13-Sep-2019"/>
    <n v="0"/>
    <n v="12288"/>
    <d v="2017-05-31T00:00:00"/>
    <d v="2017-07-07T00:00:00"/>
    <m/>
    <m/>
    <n v="4"/>
    <m/>
    <m/>
    <m/>
    <n v="0"/>
    <s v="Wilkinson Grant"/>
    <s v=""/>
    <s v=""/>
    <n v="0.03"/>
    <n v="0"/>
    <n v="20"/>
    <n v="0"/>
    <n v="250000"/>
    <n v="240000"/>
    <n v="0"/>
    <n v="0"/>
    <n v="0"/>
    <n v="0"/>
    <n v="0"/>
    <n v="0"/>
    <n v="240000"/>
    <n v="0"/>
    <b v="0"/>
    <b v="0"/>
    <n v="0"/>
    <n v="0"/>
    <n v="0"/>
    <n v="102040"/>
    <n v="0"/>
    <n v="0"/>
    <m/>
    <s v="MB"/>
    <n v="0"/>
    <s v="F&amp;F"/>
    <b v="0"/>
    <b v="0"/>
    <b v="0"/>
    <b v="0"/>
    <b v="0"/>
    <n v="0"/>
    <b v="0"/>
    <m/>
    <n v="5"/>
    <m/>
    <n v="1024"/>
    <n v="236.30769230769232"/>
    <n v="102040"/>
    <n v="8640"/>
    <n v="117320"/>
    <n v="1.1497451979615836"/>
    <n v="0.48883333333333334"/>
    <n v="245.14811031664965"/>
    <n v="11700"/>
    <n v="0"/>
    <n v="8640"/>
    <n v="240000"/>
    <n v="5.3894736842105266E-2"/>
    <n v="5.1811403508771933E-2"/>
    <s v="0000003"/>
    <n v="5.0256410256410255E-2"/>
    <n v="12.551583248212461"/>
    <s v="3 Lyncombe Close"/>
    <s v="Exeter ASTs - Queensway Portfolio"/>
    <b v="0"/>
    <s v="AST"/>
    <s v="AST"/>
    <b v="0"/>
    <n v="475"/>
    <s v="056002"/>
    <n v="1251"/>
    <d v="2017-09-14T00:00:00"/>
    <s v="HLY03"/>
    <n v="0"/>
    <n v="3.7726315146998354E-2"/>
    <n v="0.11576832614660917"/>
    <n v="228000"/>
    <n v="0.95"/>
    <m/>
    <n v="11813"/>
    <n v="117320"/>
    <s v="AST"/>
  </r>
  <r>
    <m/>
    <s v=""/>
    <n v="1582"/>
    <n v="0"/>
    <b v="0"/>
    <s v=""/>
    <s v="23A"/>
    <s v="Bonchurch Road"/>
    <s v="BN2 3PJ"/>
    <x v="3"/>
    <s v="South Coast"/>
    <s v="3KB"/>
    <n v="966"/>
    <m/>
    <n v="0"/>
    <n v="482"/>
    <s v="RBS"/>
    <m/>
    <d v="2005-03-22T00:00:00"/>
    <m/>
    <m/>
    <d v="2017-12-21T00:00:00"/>
    <s v="20-May-2020"/>
    <n v="0"/>
    <n v="12300"/>
    <d v="2018-02-05T00:00:00"/>
    <d v="2018-04-11T00:00:00"/>
    <d v="2018-04-18T00:00:00"/>
    <m/>
    <n v="4"/>
    <m/>
    <m/>
    <m/>
    <n v="0"/>
    <s v="B.A/W&amp;H"/>
    <s v=""/>
    <s v=""/>
    <n v="0.03"/>
    <n v="0"/>
    <n v="20"/>
    <n v="0"/>
    <n v="205000"/>
    <n v="240000"/>
    <n v="0"/>
    <n v="0"/>
    <n v="0"/>
    <n v="0"/>
    <n v="0"/>
    <n v="0"/>
    <n v="240000"/>
    <n v="0"/>
    <b v="0"/>
    <b v="0"/>
    <n v="0"/>
    <n v="0"/>
    <n v="0"/>
    <n v="162574"/>
    <n v="0"/>
    <n v="0"/>
    <m/>
    <s v="AL"/>
    <n v="0"/>
    <s v="Maguire"/>
    <b v="0"/>
    <b v="0"/>
    <b v="0"/>
    <b v="0"/>
    <b v="0"/>
    <n v="0"/>
    <b v="0"/>
    <n v="50"/>
    <n v="9"/>
    <m/>
    <n v="1025"/>
    <n v="236.53846153846155"/>
    <n v="162574"/>
    <n v="8640"/>
    <n v="56786"/>
    <n v="0.34929324492231228"/>
    <n v="0.23660833333333334"/>
    <n v="497.9253112033195"/>
    <n v="11940"/>
    <n v="0"/>
    <n v="8640"/>
    <n v="240000"/>
    <n v="5.3947368421052633E-2"/>
    <n v="4.7346491228070178E-2"/>
    <s v="000023A"/>
    <n v="3.015075376884422E-2"/>
    <n v="25.518672199170126"/>
    <s v="23A Bonchurch Road"/>
    <s v="Bonchurch Road ASTs"/>
    <b v="0"/>
    <s v="AST"/>
    <s v="AST"/>
    <b v="0"/>
    <n v="539"/>
    <s v="046014"/>
    <n v="428"/>
    <d v="2018-05-21T00:00:00"/>
    <s v="F023A"/>
    <n v="0"/>
    <n v="3.7763157251634094E-2"/>
    <n v="6.6400531450293399E-2"/>
    <n v="228000"/>
    <n v="0.875"/>
    <m/>
    <n v="10795"/>
    <n v="56786"/>
    <s v="AST"/>
  </r>
  <r>
    <m/>
    <s v=""/>
    <n v="2702"/>
    <n v="0"/>
    <b v="0"/>
    <s v=""/>
    <s v="139"/>
    <s v="Eaton Manor"/>
    <s v="BN3"/>
    <x v="4"/>
    <s v="Sussex"/>
    <s v="2KB"/>
    <n v="1616"/>
    <m/>
    <n v="0"/>
    <n v="660"/>
    <s v="AVIVA"/>
    <m/>
    <d v="1999-02-16T00:00:00"/>
    <d v="2011-03-17T00:00:00"/>
    <d v="2011-03-18T00:00:00"/>
    <d v="2011-03-21T00:00:00"/>
    <s v="30-Aug-2019"/>
    <n v="0"/>
    <n v="12300"/>
    <d v="2011-03-28T00:00:00"/>
    <d v="2011-06-08T00:00:00"/>
    <m/>
    <m/>
    <n v="4"/>
    <m/>
    <m/>
    <m/>
    <n v="0"/>
    <s v=""/>
    <s v=""/>
    <s v=""/>
    <n v="0.03"/>
    <n v="0"/>
    <n v="20"/>
    <n v="0"/>
    <n v="227000"/>
    <n v="237500"/>
    <n v="0"/>
    <n v="0"/>
    <n v="0"/>
    <n v="0"/>
    <n v="0"/>
    <n v="0"/>
    <n v="237500"/>
    <n v="0"/>
    <b v="0"/>
    <b v="0"/>
    <n v="0"/>
    <n v="0"/>
    <n v="0"/>
    <n v="92471"/>
    <n v="0"/>
    <n v="0"/>
    <m/>
    <s v="PY"/>
    <n v="0"/>
    <s v="Maguire"/>
    <b v="0"/>
    <b v="0"/>
    <b v="0"/>
    <b v="0"/>
    <b v="0"/>
    <n v="0"/>
    <b v="0"/>
    <m/>
    <n v="10"/>
    <m/>
    <n v="1025"/>
    <n v="236.53846153846155"/>
    <n v="92471"/>
    <n v="8550"/>
    <n v="124604"/>
    <n v="1.3474927274496868"/>
    <n v="0.52464842105263154"/>
    <n v="359.84848484848487"/>
    <n v="11652"/>
    <n v="0"/>
    <n v="8550"/>
    <n v="237500"/>
    <n v="5.4515235457063708E-2"/>
    <n v="4.7352908587257617E-2"/>
    <s v="0000139"/>
    <n v="5.5612770339855816E-2"/>
    <n v="18.636363636363637"/>
    <s v="139 Eaton Manor"/>
    <s v="Eaton Manor ASTs"/>
    <b v="0"/>
    <s v="AST"/>
    <s v=""/>
    <b v="0"/>
    <n v="0"/>
    <s v="043001"/>
    <n v="1410"/>
    <d v="2013-08-31T00:00:00"/>
    <s v="F139"/>
    <n v="0"/>
    <n v="3.8160664170072349E-2"/>
    <n v="0.1155389257172519"/>
    <n v="225625"/>
    <n v="0.875"/>
    <m/>
    <n v="10684"/>
    <n v="124604"/>
    <s v="AST"/>
  </r>
  <r>
    <m/>
    <s v=""/>
    <n v="1144"/>
    <n v="0"/>
    <b v="0"/>
    <s v=""/>
    <s v="120"/>
    <s v="Langham Court"/>
    <s v="SW20"/>
    <x v="2"/>
    <s v="South West London (Outer)"/>
    <s v="2KB"/>
    <n v="2757"/>
    <m/>
    <n v="0"/>
    <n v="439"/>
    <s v="Barclays"/>
    <d v="2006-04-26T00:00:00"/>
    <d v="1982-09-01T00:00:00"/>
    <m/>
    <m/>
    <d v="2016-02-29T00:00:00"/>
    <s v="08-Apr-2019"/>
    <n v="0"/>
    <n v="12300"/>
    <d v="2016-03-01T00:00:00"/>
    <d v="2016-03-11T00:00:00"/>
    <m/>
    <m/>
    <n v="4"/>
    <m/>
    <m/>
    <m/>
    <n v="0"/>
    <s v=""/>
    <s v=""/>
    <s v=""/>
    <n v="0.03"/>
    <n v="0"/>
    <n v="20"/>
    <n v="0"/>
    <n v="320000"/>
    <n v="285000"/>
    <n v="0"/>
    <n v="0"/>
    <n v="0"/>
    <n v="0"/>
    <n v="0"/>
    <n v="0"/>
    <n v="285000"/>
    <n v="0"/>
    <b v="0"/>
    <b v="0"/>
    <n v="0"/>
    <n v="0"/>
    <n v="0"/>
    <n v="37883"/>
    <n v="0"/>
    <n v="0"/>
    <m/>
    <s v="FC"/>
    <n v="0"/>
    <s v="Askey"/>
    <b v="0"/>
    <b v="0"/>
    <b v="0"/>
    <b v="0"/>
    <b v="0"/>
    <n v="0"/>
    <b v="1"/>
    <m/>
    <n v="1"/>
    <m/>
    <n v="1025"/>
    <n v="236.53846153846155"/>
    <n v="37883"/>
    <n v="10260"/>
    <n v="222607"/>
    <n v="5.8761713697436848"/>
    <n v="0.78107719298245615"/>
    <n v="649.20273348519368"/>
    <n v="11940"/>
    <n v="0"/>
    <n v="10260"/>
    <n v="285000"/>
    <n v="4.5429362880886427E-2"/>
    <n v="3.3255771006463528E-2"/>
    <s v="0000120"/>
    <n v="3.015075376884422E-2"/>
    <n v="28.018223234624145"/>
    <s v="120 Langham Court"/>
    <s v="Langham Court ASTs"/>
    <b v="0"/>
    <s v="AST"/>
    <s v="AST"/>
    <b v="0"/>
    <n v="539"/>
    <s v="003005"/>
    <n v="334"/>
    <d v="2016-03-12T00:00:00"/>
    <s v="F120"/>
    <n v="0"/>
    <n v="3.1800553475060292E-2"/>
    <n v="0.23767917007628753"/>
    <n v="270750"/>
    <n v="0.95"/>
    <m/>
    <n v="9004"/>
    <n v="222607"/>
    <s v="AST"/>
  </r>
  <r>
    <d v="2001-10-19T00:00:00"/>
    <s v="10:31:23"/>
    <n v="741"/>
    <n v="31"/>
    <b v="0"/>
    <s v=""/>
    <s v="J513"/>
    <s v="Du Cane Court"/>
    <s v="SW17"/>
    <x v="2"/>
    <s v="South West London (Outer)"/>
    <s v="1KB"/>
    <n v="1818"/>
    <m/>
    <n v="0"/>
    <n v="256"/>
    <s v="RBS"/>
    <d v="2004-06-01T00:00:00"/>
    <d v="2000-05-17T00:00:00"/>
    <m/>
    <m/>
    <d v="2004-07-31T00:00:00"/>
    <s v="02-Feb-2019"/>
    <n v="0"/>
    <n v="12318"/>
    <d v="2016-03-07T00:00:00"/>
    <d v="2016-03-31T00:00:00"/>
    <m/>
    <m/>
    <n v="4"/>
    <m/>
    <m/>
    <m/>
    <n v="0"/>
    <s v=""/>
    <s v=""/>
    <s v=""/>
    <n v="0.03"/>
    <n v="0"/>
    <n v="20"/>
    <n v="0"/>
    <n v="260000"/>
    <n v="260000"/>
    <n v="0"/>
    <n v="0"/>
    <n v="0"/>
    <n v="0"/>
    <n v="0"/>
    <n v="0"/>
    <n v="260000"/>
    <n v="0"/>
    <b v="1"/>
    <b v="0"/>
    <n v="0"/>
    <n v="0"/>
    <n v="0"/>
    <n v="70514"/>
    <n v="0"/>
    <n v="0"/>
    <d v="2001-06-08T00:00:00"/>
    <s v="MB"/>
    <n v="0"/>
    <s v="Askey"/>
    <b v="0"/>
    <b v="0"/>
    <b v="0"/>
    <b v="0"/>
    <b v="0"/>
    <n v="0"/>
    <b v="1"/>
    <m/>
    <n v="3"/>
    <m/>
    <n v="1026.5"/>
    <n v="236.88461538461539"/>
    <n v="70514"/>
    <n v="9360"/>
    <n v="167126"/>
    <n v="2.370110899963128"/>
    <n v="0.64279230769230766"/>
    <n v="1015.625"/>
    <n v="11960"/>
    <n v="0"/>
    <n v="9360"/>
    <n v="260000"/>
    <n v="4.9870445344129558E-2"/>
    <n v="4.0327935222672064E-2"/>
    <s v="J0000513"/>
    <n v="2.9933110367892975E-2"/>
    <n v="48.1171875"/>
    <s v="J513 Du Cane Court"/>
    <s v="Du Cane Court ASTs"/>
    <b v="0"/>
    <s v="AST"/>
    <s v=""/>
    <b v="0"/>
    <n v="539"/>
    <s v="100121"/>
    <n v="103"/>
    <d v="2017-02-03T00:00:00"/>
    <s v="FJ513"/>
    <n v="0"/>
    <n v="3.4909311146388657E-2"/>
    <n v="0.14126272796891398"/>
    <n v="247000"/>
    <n v="0.95"/>
    <m/>
    <n v="9961"/>
    <n v="167126"/>
    <s v="AST"/>
  </r>
  <r>
    <m/>
    <s v=""/>
    <n v="4126"/>
    <n v="0"/>
    <b v="0"/>
    <s v=""/>
    <s v="24"/>
    <s v="Bicknoller Road"/>
    <s v="EN1"/>
    <x v="2"/>
    <s v="North London"/>
    <s v="3KB"/>
    <n v="0"/>
    <m/>
    <n v="0"/>
    <n v="0"/>
    <s v="Uncharged"/>
    <m/>
    <d v="2017-02-24T00:00:00"/>
    <m/>
    <m/>
    <m/>
    <s v="23-Jan-2020"/>
    <n v="0"/>
    <n v="12324"/>
    <m/>
    <m/>
    <m/>
    <m/>
    <n v="4"/>
    <m/>
    <m/>
    <m/>
    <n v="0"/>
    <s v=""/>
    <s v=""/>
    <s v=""/>
    <n v="0.03"/>
    <n v="0"/>
    <n v="20"/>
    <n v="0"/>
    <n v="315000"/>
    <n v="315000"/>
    <n v="0"/>
    <n v="0"/>
    <n v="0"/>
    <n v="0"/>
    <n v="0"/>
    <n v="0"/>
    <n v="315000"/>
    <n v="0"/>
    <b v="0"/>
    <b v="0"/>
    <n v="0"/>
    <n v="0"/>
    <n v="0"/>
    <n v="282506"/>
    <n v="0"/>
    <n v="0"/>
    <m/>
    <s v="PY"/>
    <n v="0"/>
    <s v=""/>
    <b v="0"/>
    <b v="0"/>
    <b v="0"/>
    <b v="0"/>
    <b v="0"/>
    <n v="0"/>
    <b v="0"/>
    <m/>
    <m/>
    <m/>
    <n v="1027"/>
    <n v="237"/>
    <n v="282506"/>
    <n v="11340"/>
    <n v="5404"/>
    <n v="1.912879726448288E-2"/>
    <n v="1.7155555555555556E-2"/>
    <n v="0"/>
    <n v="11970"/>
    <n v="0"/>
    <n v="11340"/>
    <n v="315000"/>
    <n v="4.118295739348371E-2"/>
    <n v="4.118295739348371E-2"/>
    <s v="0000024"/>
    <n v="2.9573934837092732E-2"/>
    <n v="0"/>
    <s v="24 Bicknoller Road"/>
    <s v="Enfield Portfolio ASTs"/>
    <b v="0"/>
    <s v=""/>
    <s v=""/>
    <b v="0"/>
    <n v="0"/>
    <s v="070031"/>
    <n v="2866"/>
    <d v="2018-01-24T00:00:00"/>
    <s v="FBR24"/>
    <n v="0"/>
    <n v="2.8828069684499486E-2"/>
    <n v="4.3623852236766653E-2"/>
    <n v="299250"/>
    <n v="0.92500000000000004"/>
    <m/>
    <n v="12324"/>
    <n v="5404"/>
    <s v="AST"/>
  </r>
  <r>
    <m/>
    <s v=""/>
    <n v="4135"/>
    <n v="0"/>
    <b v="0"/>
    <s v=""/>
    <s v="77"/>
    <s v="Inverness Avenue"/>
    <s v="EN1"/>
    <x v="2"/>
    <s v="North London"/>
    <s v="3KB"/>
    <n v="0"/>
    <m/>
    <n v="0"/>
    <n v="0"/>
    <s v="Uncharged"/>
    <m/>
    <d v="2017-02-24T00:00:00"/>
    <m/>
    <m/>
    <m/>
    <s v="21-Nov-2019"/>
    <n v="0"/>
    <n v="12324"/>
    <m/>
    <m/>
    <m/>
    <m/>
    <n v="4"/>
    <m/>
    <m/>
    <m/>
    <n v="0"/>
    <s v=""/>
    <s v=""/>
    <s v=""/>
    <n v="0.03"/>
    <n v="0"/>
    <n v="20"/>
    <n v="0"/>
    <n v="315000"/>
    <n v="315000"/>
    <n v="0"/>
    <n v="0"/>
    <n v="0"/>
    <n v="0"/>
    <n v="0"/>
    <n v="0"/>
    <n v="315000"/>
    <n v="0"/>
    <b v="0"/>
    <b v="0"/>
    <n v="0"/>
    <n v="0"/>
    <n v="0"/>
    <n v="282506"/>
    <n v="0"/>
    <n v="0"/>
    <m/>
    <s v="PY"/>
    <n v="0"/>
    <s v=""/>
    <b v="0"/>
    <b v="0"/>
    <b v="0"/>
    <b v="0"/>
    <b v="0"/>
    <n v="0"/>
    <b v="0"/>
    <m/>
    <m/>
    <m/>
    <n v="1027"/>
    <n v="237"/>
    <n v="282506"/>
    <n v="11340"/>
    <n v="5404"/>
    <n v="1.912879726448288E-2"/>
    <n v="1.7155555555555556E-2"/>
    <n v="0"/>
    <n v="11736"/>
    <n v="0"/>
    <n v="11340"/>
    <n v="315000"/>
    <n v="4.118295739348371E-2"/>
    <n v="4.118295739348371E-2"/>
    <s v="0000077"/>
    <n v="5.0102249488752554E-2"/>
    <n v="0"/>
    <s v="77 Inverness Avenue"/>
    <s v="Enfield Portfolio ASTs"/>
    <b v="0"/>
    <s v="AST"/>
    <s v=""/>
    <b v="0"/>
    <n v="0"/>
    <s v="070031"/>
    <n v="2875"/>
    <d v="2015-11-22T00:00:00"/>
    <s v="F77IA"/>
    <n v="0"/>
    <n v="2.8828069684499486E-2"/>
    <n v="4.3623852236766653E-2"/>
    <n v="299250"/>
    <n v="0.92500000000000004"/>
    <m/>
    <n v="12324"/>
    <n v="5404"/>
    <s v="AST"/>
  </r>
  <r>
    <d v="2001-10-26T00:00:00"/>
    <s v="14:54:43"/>
    <n v="891"/>
    <n v="32"/>
    <b v="0"/>
    <s v=""/>
    <s v="7"/>
    <s v="Yew Tree Close"/>
    <s v="EX4"/>
    <x v="5"/>
    <s v="Exeter"/>
    <s v="6KB H"/>
    <n v="0"/>
    <m/>
    <n v="0"/>
    <n v="1096"/>
    <s v="Nationwide"/>
    <d v="2003-11-01T00:00:00"/>
    <d v="2001-06-05T00:00:00"/>
    <m/>
    <m/>
    <d v="2008-08-08T00:00:00"/>
    <s v="06-Dec-2018"/>
    <n v="0"/>
    <n v="12335"/>
    <d v="2008-09-10T00:00:00"/>
    <d v="2008-11-07T00:00:00"/>
    <m/>
    <m/>
    <n v="4"/>
    <m/>
    <m/>
    <m/>
    <n v="0"/>
    <s v=""/>
    <s v=""/>
    <s v=""/>
    <n v="0.03"/>
    <n v="0"/>
    <n v="20"/>
    <n v="3525"/>
    <n v="275000"/>
    <n v="270000"/>
    <n v="0"/>
    <n v="0"/>
    <n v="0"/>
    <n v="0"/>
    <n v="0"/>
    <n v="0"/>
    <n v="270000"/>
    <n v="0"/>
    <b v="1"/>
    <b v="0"/>
    <n v="0"/>
    <n v="0"/>
    <n v="0"/>
    <n v="92263"/>
    <n v="0"/>
    <n v="0"/>
    <d v="2001-10-26T00:00:00"/>
    <s v="MB"/>
    <n v="0"/>
    <s v="F&amp;F"/>
    <b v="0"/>
    <b v="0"/>
    <b v="0"/>
    <b v="0"/>
    <b v="0"/>
    <n v="0"/>
    <b v="1"/>
    <m/>
    <n v="8"/>
    <m/>
    <n v="1027.9166666666667"/>
    <n v="237.21153846153845"/>
    <n v="92263"/>
    <n v="9720"/>
    <n v="154517"/>
    <n v="1.6747450223816698"/>
    <n v="0.57228518518518523"/>
    <n v="246.35036496350364"/>
    <n v="11748"/>
    <n v="0"/>
    <n v="9720"/>
    <n v="270000"/>
    <n v="4.8089668615984404E-2"/>
    <n v="4.6237816764132557E-2"/>
    <s v="0000007"/>
    <n v="4.996595165134491E-2"/>
    <n v="11.254562043795621"/>
    <s v="7 Yew Tree Close"/>
    <s v="Exeter ASTs - Queensway Portfolio"/>
    <b v="0"/>
    <s v="AST"/>
    <s v=""/>
    <b v="0"/>
    <n v="475"/>
    <s v="056002"/>
    <n v="189"/>
    <d v="2012-12-07T00:00:00"/>
    <s v="HYT07"/>
    <n v="0"/>
    <n v="3.3662767457915563E-2"/>
    <n v="0.12854557081386905"/>
    <n v="256500"/>
    <n v="0.95"/>
    <m/>
    <n v="11860"/>
    <n v="154517"/>
    <s v="AST"/>
  </r>
  <r>
    <m/>
    <s v=""/>
    <n v="4117"/>
    <n v="0"/>
    <b v="0"/>
    <s v=""/>
    <s v="52"/>
    <s v="Bicknoller Road"/>
    <s v="EN1"/>
    <x v="2"/>
    <s v="North London"/>
    <s v="3KB"/>
    <n v="0"/>
    <m/>
    <n v="0"/>
    <n v="0"/>
    <s v="Uncharged"/>
    <m/>
    <d v="2017-02-24T00:00:00"/>
    <m/>
    <m/>
    <d v="2017-02-24T00:00:00"/>
    <s v="15-Mar-2020"/>
    <n v="0"/>
    <n v="12360"/>
    <m/>
    <m/>
    <m/>
    <m/>
    <n v="4"/>
    <m/>
    <m/>
    <m/>
    <n v="0"/>
    <s v=""/>
    <s v=""/>
    <s v=""/>
    <n v="0.03"/>
    <n v="0"/>
    <n v="20"/>
    <n v="0"/>
    <n v="315000"/>
    <n v="315000"/>
    <n v="0"/>
    <n v="0"/>
    <n v="0"/>
    <n v="0"/>
    <n v="0"/>
    <n v="0"/>
    <n v="315000"/>
    <n v="0"/>
    <b v="0"/>
    <b v="0"/>
    <n v="0"/>
    <n v="0"/>
    <n v="0"/>
    <n v="282506"/>
    <n v="0"/>
    <n v="0"/>
    <m/>
    <s v="PY"/>
    <n v="0"/>
    <s v=""/>
    <b v="0"/>
    <b v="0"/>
    <b v="0"/>
    <b v="0"/>
    <b v="0"/>
    <n v="0"/>
    <b v="0"/>
    <m/>
    <m/>
    <m/>
    <n v="1030"/>
    <n v="237.69230769230768"/>
    <n v="282506"/>
    <n v="11340"/>
    <n v="5404"/>
    <n v="1.912879726448288E-2"/>
    <n v="1.7155555555555556E-2"/>
    <n v="0"/>
    <n v="12000"/>
    <n v="0"/>
    <n v="11340"/>
    <n v="315000"/>
    <n v="4.1303258145363411E-2"/>
    <n v="4.1303258145363411E-2"/>
    <s v="0000052"/>
    <n v="0.03"/>
    <n v="0"/>
    <s v="52 Bicknoller Road"/>
    <s v="Enfield Portfolio ASTs"/>
    <b v="0"/>
    <s v=""/>
    <s v="vac"/>
    <b v="0"/>
    <n v="0"/>
    <s v="070031"/>
    <n v="2857"/>
    <d v="2017-04-01T00:00:00"/>
    <s v="FBR52"/>
    <n v="0"/>
    <n v="2.8912280209381181E-2"/>
    <n v="4.3751283158587784E-2"/>
    <n v="299250"/>
    <n v="0.92500000000000004"/>
    <m/>
    <n v="12360"/>
    <n v="5404"/>
    <s v="AST"/>
  </r>
  <r>
    <m/>
    <s v=""/>
    <n v="2229"/>
    <n v="0"/>
    <b v="0"/>
    <s v=""/>
    <s v="1"/>
    <s v="Catherine Court"/>
    <s v="N14 4RB"/>
    <x v="2"/>
    <s v="N1"/>
    <s v="3KB"/>
    <n v="1129"/>
    <m/>
    <n v="0"/>
    <n v="676"/>
    <s v="RBS"/>
    <m/>
    <d v="2008-01-11T00:00:00"/>
    <m/>
    <m/>
    <m/>
    <s v="08-May-2019"/>
    <n v="0"/>
    <n v="12360"/>
    <m/>
    <m/>
    <m/>
    <m/>
    <n v="4"/>
    <m/>
    <m/>
    <m/>
    <n v="0"/>
    <s v=""/>
    <s v=""/>
    <s v=""/>
    <n v="0.03"/>
    <n v="0"/>
    <n v="20"/>
    <n v="0"/>
    <n v="385000"/>
    <n v="385000"/>
    <n v="0"/>
    <n v="0"/>
    <n v="0"/>
    <n v="0"/>
    <n v="0"/>
    <n v="0"/>
    <n v="385000"/>
    <n v="0"/>
    <b v="0"/>
    <b v="0"/>
    <n v="0"/>
    <n v="0"/>
    <n v="0"/>
    <n v="193490"/>
    <n v="0"/>
    <n v="0"/>
    <m/>
    <s v="PY"/>
    <n v="0"/>
    <s v=""/>
    <b v="0"/>
    <b v="0"/>
    <b v="0"/>
    <b v="0"/>
    <b v="0"/>
    <n v="0"/>
    <b v="0"/>
    <m/>
    <m/>
    <m/>
    <n v="1030"/>
    <n v="237.69230769230768"/>
    <n v="193490"/>
    <n v="13860"/>
    <n v="158400"/>
    <n v="0.81864695849914726"/>
    <n v="0.41142857142857142"/>
    <n v="569.52662721893489"/>
    <n v="12360"/>
    <n v="0"/>
    <n v="13860"/>
    <n v="385000"/>
    <n v="3.3793574846206424E-2"/>
    <n v="2.9233082706766916E-2"/>
    <s v="0000001"/>
    <n v="0"/>
    <n v="18.284023668639055"/>
    <s v="1 Catherine Court"/>
    <s v="Catherine Court ASTs"/>
    <b v="0"/>
    <s v="AST"/>
    <s v=""/>
    <b v="0"/>
    <n v="539"/>
    <s v="070026"/>
    <n v="905"/>
    <d v="2008-01-11T00:00:00"/>
    <s v="F001"/>
    <n v="0"/>
    <n v="2.3655501989493691E-2"/>
    <n v="5.5258669698692441E-2"/>
    <n v="365750"/>
    <n v="0.92559999999999998"/>
    <m/>
    <n v="10692"/>
    <n v="158400"/>
    <s v="AST"/>
  </r>
  <r>
    <m/>
    <s v=""/>
    <n v="960"/>
    <n v="0"/>
    <b v="0"/>
    <s v=""/>
    <s v="100"/>
    <s v="Eaton Manor"/>
    <s v="BN3 3PT"/>
    <x v="4"/>
    <s v="South Coast"/>
    <s v="2KB"/>
    <n v="1616"/>
    <d v="2002-12-31T00:00:00"/>
    <n v="0"/>
    <n v="535"/>
    <s v="AVIVA"/>
    <d v="2005-06-01T00:00:00"/>
    <d v="1999-02-16T00:00:00"/>
    <m/>
    <m/>
    <d v="2004-01-31T00:00:00"/>
    <s v="11-Mar-2020"/>
    <n v="0"/>
    <n v="12396"/>
    <d v="2003-04-28T00:00:00"/>
    <d v="2003-06-23T00:00:00"/>
    <m/>
    <m/>
    <n v="4"/>
    <m/>
    <m/>
    <m/>
    <n v="0"/>
    <s v=""/>
    <s v=""/>
    <s v=""/>
    <n v="0.03"/>
    <n v="0"/>
    <n v="20"/>
    <n v="0"/>
    <n v="227000"/>
    <n v="237500"/>
    <n v="0"/>
    <n v="0"/>
    <n v="0"/>
    <n v="0"/>
    <n v="0"/>
    <n v="0"/>
    <n v="237500"/>
    <n v="0"/>
    <b v="1"/>
    <b v="0"/>
    <n v="0"/>
    <n v="0"/>
    <n v="0"/>
    <n v="95569"/>
    <n v="0"/>
    <n v="0"/>
    <m/>
    <s v="PY"/>
    <n v="0"/>
    <s v="C.Marsh"/>
    <b v="0"/>
    <b v="0"/>
    <b v="0"/>
    <b v="0"/>
    <b v="0"/>
    <n v="0"/>
    <b v="1"/>
    <m/>
    <n v="8"/>
    <m/>
    <n v="1033"/>
    <n v="238.38461538461539"/>
    <n v="95569"/>
    <n v="8550"/>
    <n v="121506"/>
    <n v="1.2713955362094402"/>
    <n v="0.51160421052631577"/>
    <n v="443.92523364485982"/>
    <n v="11804"/>
    <n v="0"/>
    <n v="8550"/>
    <n v="237500"/>
    <n v="5.4940720221606648E-2"/>
    <n v="4.5389473684210528E-2"/>
    <s v="0000100"/>
    <n v="5.0152490681125039E-2"/>
    <n v="23.170093457943924"/>
    <s v="100 Eaton Manor"/>
    <s v="Eaton Manor ASTs"/>
    <b v="0"/>
    <s v="AST"/>
    <s v=""/>
    <b v="0"/>
    <n v="539"/>
    <s v="043001"/>
    <n v="210"/>
    <d v="2004-03-12T00:00:00"/>
    <s v="F100"/>
    <n v="0"/>
    <n v="3.8458503500180229E-2"/>
    <n v="0.10715817890738628"/>
    <n v="225625"/>
    <n v="0.875"/>
    <m/>
    <n v="10241"/>
    <n v="121506"/>
    <s v="AST"/>
  </r>
  <r>
    <m/>
    <s v=""/>
    <n v="976"/>
    <n v="0"/>
    <b v="0"/>
    <s v=""/>
    <s v="84"/>
    <s v="Eaton Manor"/>
    <s v="BN3 3PT"/>
    <x v="4"/>
    <s v="South Coast"/>
    <s v="2KB"/>
    <n v="1616"/>
    <m/>
    <n v="0"/>
    <n v="535"/>
    <s v="AVIVA"/>
    <d v="2005-06-01T00:00:00"/>
    <d v="1999-02-16T00:00:00"/>
    <m/>
    <m/>
    <d v="2006-01-03T00:00:00"/>
    <s v="17-Mar-2020"/>
    <n v="0"/>
    <n v="12396"/>
    <d v="2006-01-09T00:00:00"/>
    <d v="2006-02-10T00:00:00"/>
    <m/>
    <m/>
    <n v="4"/>
    <m/>
    <m/>
    <m/>
    <n v="0"/>
    <s v=""/>
    <s v=""/>
    <s v=""/>
    <n v="0.03"/>
    <n v="0"/>
    <n v="20"/>
    <n v="0"/>
    <n v="227000"/>
    <n v="237500"/>
    <n v="0"/>
    <n v="0"/>
    <n v="0"/>
    <n v="0"/>
    <n v="0"/>
    <n v="0"/>
    <n v="237500"/>
    <n v="0"/>
    <b v="1"/>
    <b v="0"/>
    <n v="0"/>
    <n v="0"/>
    <n v="0"/>
    <n v="107948"/>
    <n v="0"/>
    <n v="0"/>
    <m/>
    <s v="PY"/>
    <n v="0"/>
    <s v="Maguire"/>
    <b v="0"/>
    <b v="0"/>
    <b v="0"/>
    <b v="0"/>
    <b v="0"/>
    <n v="0"/>
    <b v="1"/>
    <m/>
    <n v="4"/>
    <m/>
    <n v="1033"/>
    <n v="238.38461538461539"/>
    <n v="107948"/>
    <n v="8550"/>
    <n v="109127"/>
    <n v="1.0109219253714752"/>
    <n v="0.45948210526315791"/>
    <n v="443.92523364485982"/>
    <n v="11804"/>
    <n v="0"/>
    <n v="8550"/>
    <n v="237500"/>
    <n v="5.4940720221606648E-2"/>
    <n v="4.5389473684210528E-2"/>
    <s v="0000084"/>
    <n v="5.0152490681125039E-2"/>
    <n v="23.170093457943924"/>
    <s v="84 Eaton Manor"/>
    <s v="Eaton Manor ASTs"/>
    <b v="0"/>
    <s v="AST"/>
    <s v=""/>
    <b v="0"/>
    <n v="539"/>
    <s v="043001"/>
    <n v="225"/>
    <d v="2006-03-18T00:00:00"/>
    <s v="F084"/>
    <n v="0"/>
    <n v="3.8458503500180229E-2"/>
    <n v="9.4869752102864344E-2"/>
    <n v="225625"/>
    <n v="0.875"/>
    <m/>
    <n v="10241"/>
    <n v="109127"/>
    <s v="AST"/>
  </r>
  <r>
    <d v="2001-10-05T00:00:00"/>
    <s v="15:30:03"/>
    <n v="803"/>
    <n v="32"/>
    <b v="0"/>
    <s v=""/>
    <s v="5"/>
    <s v="Lyncombe Close"/>
    <s v="EX4"/>
    <x v="5"/>
    <s v="Exeter"/>
    <s v="5KBH"/>
    <n v="0"/>
    <m/>
    <n v="0"/>
    <n v="979"/>
    <s v="Nationwide"/>
    <d v="2003-11-01T00:00:00"/>
    <d v="2001-06-05T00:00:00"/>
    <m/>
    <m/>
    <d v="2007-06-30T00:00:00"/>
    <s v="22-Aug-2019"/>
    <n v="0"/>
    <n v="12420"/>
    <d v="2010-08-02T00:00:00"/>
    <d v="2010-08-12T00:00:00"/>
    <m/>
    <m/>
    <n v="4"/>
    <m/>
    <m/>
    <m/>
    <n v="0"/>
    <s v=""/>
    <s v=""/>
    <s v=""/>
    <n v="0.03"/>
    <n v="0"/>
    <n v="20"/>
    <n v="2714"/>
    <n v="250000"/>
    <n v="240000"/>
    <n v="0"/>
    <n v="0"/>
    <n v="0"/>
    <n v="0"/>
    <n v="0"/>
    <n v="0"/>
    <n v="240000"/>
    <n v="0"/>
    <b v="1"/>
    <b v="0"/>
    <n v="0"/>
    <n v="0"/>
    <n v="0"/>
    <n v="112718"/>
    <n v="0"/>
    <n v="0"/>
    <d v="2001-07-13T00:00:00"/>
    <s v="MB"/>
    <n v="0"/>
    <s v="F&amp;F"/>
    <b v="0"/>
    <b v="0"/>
    <b v="0"/>
    <b v="0"/>
    <b v="0"/>
    <n v="0"/>
    <b v="1"/>
    <m/>
    <n v="1"/>
    <m/>
    <n v="1035"/>
    <n v="238.84615384615384"/>
    <n v="112718"/>
    <n v="8640"/>
    <n v="106642"/>
    <n v="0.94609556592558419"/>
    <n v="0.44434166666666669"/>
    <n v="245.14811031664965"/>
    <n v="12180"/>
    <n v="0"/>
    <n v="8640"/>
    <n v="240000"/>
    <n v="5.4473684210526313E-2"/>
    <n v="5.239035087719298E-2"/>
    <s v="0000005"/>
    <n v="1.9704433497536946E-2"/>
    <n v="12.68641470888662"/>
    <s v="5 Lyncombe Close"/>
    <s v="Exeter ASTs - Queensway Portfolio"/>
    <b v="0"/>
    <s v="AST"/>
    <s v="AST"/>
    <b v="0"/>
    <n v="475"/>
    <s v="056002"/>
    <n v="147"/>
    <d v="2013-08-23T00:00:00"/>
    <s v="HLY05"/>
    <n v="0"/>
    <n v="3.8131578297991499E-2"/>
    <n v="0.10597242676413705"/>
    <n v="228000"/>
    <n v="0.95"/>
    <m/>
    <n v="11945"/>
    <n v="106642"/>
    <s v="AST"/>
  </r>
  <r>
    <d v="2001-06-15T00:00:00"/>
    <s v="10:13:30"/>
    <n v="662"/>
    <n v="31"/>
    <b v="0"/>
    <s v=""/>
    <s v="J23B"/>
    <s v="Du Cane Court"/>
    <s v="SW17"/>
    <x v="2"/>
    <s v="South West London (Outer)"/>
    <s v="1KB"/>
    <n v="1818"/>
    <m/>
    <n v="0"/>
    <n v="270"/>
    <s v="RBS"/>
    <d v="2004-06-01T00:00:00"/>
    <d v="2000-05-17T00:00:00"/>
    <m/>
    <m/>
    <d v="2017-10-18T00:00:00"/>
    <s v="08-Feb-2020"/>
    <n v="0"/>
    <n v="12456"/>
    <d v="2017-11-06T00:00:00"/>
    <d v="2017-12-22T00:00:00"/>
    <m/>
    <m/>
    <n v="4"/>
    <m/>
    <m/>
    <m/>
    <n v="0"/>
    <s v="Portico"/>
    <s v=""/>
    <s v=""/>
    <n v="0.03"/>
    <n v="0"/>
    <n v="20"/>
    <n v="2644"/>
    <n v="225000"/>
    <n v="260000"/>
    <n v="0"/>
    <n v="0"/>
    <n v="0"/>
    <n v="0"/>
    <n v="0"/>
    <n v="0"/>
    <n v="260000"/>
    <n v="0"/>
    <b v="0"/>
    <b v="0"/>
    <n v="0"/>
    <n v="0"/>
    <n v="0"/>
    <n v="116839"/>
    <n v="0"/>
    <n v="0"/>
    <d v="2001-06-15T00:00:00"/>
    <s v="MB"/>
    <n v="0"/>
    <s v="Askey"/>
    <b v="0"/>
    <b v="0"/>
    <b v="0"/>
    <b v="0"/>
    <b v="0"/>
    <n v="0"/>
    <b v="1"/>
    <m/>
    <n v="6"/>
    <m/>
    <n v="1038"/>
    <n v="239.53846153846155"/>
    <n v="116839"/>
    <n v="9360"/>
    <n v="120801"/>
    <n v="1.0339099102183347"/>
    <n v="0.46461923076923078"/>
    <n v="962.96296296296293"/>
    <n v="12272"/>
    <n v="0"/>
    <n v="9360"/>
    <n v="260000"/>
    <n v="5.0429149797570849E-2"/>
    <n v="4.0886639676113362E-2"/>
    <s v="J0000023"/>
    <n v="1.4993481095176011E-2"/>
    <n v="46.133333333333333"/>
    <s v="J23B Du Cane Court"/>
    <s v="Du Cane Court ASTs"/>
    <b v="0"/>
    <s v="AST"/>
    <s v="AST"/>
    <b v="0"/>
    <n v="539"/>
    <s v="100121"/>
    <n v="52"/>
    <d v="2018-02-09T00:00:00"/>
    <s v="FJ23B"/>
    <n v="0"/>
    <n v="3.5300404257137284E-2"/>
    <n v="8.6435180034063974E-2"/>
    <n v="247000"/>
    <n v="0.95"/>
    <m/>
    <n v="10099"/>
    <n v="120801"/>
    <s v="AST"/>
  </r>
  <r>
    <m/>
    <s v=""/>
    <n v="1007"/>
    <n v="0"/>
    <b v="0"/>
    <s v=""/>
    <s v="102"/>
    <s v="Eaton Manor"/>
    <s v="BN3 3PT"/>
    <x v="4"/>
    <s v="South Coast"/>
    <s v="3K2B"/>
    <n v="1996"/>
    <m/>
    <n v="0"/>
    <n v="725"/>
    <s v="AVIVA"/>
    <d v="2005-06-01T00:00:00"/>
    <d v="1999-02-16T00:00:00"/>
    <m/>
    <m/>
    <d v="2013-03-27T00:00:00"/>
    <s v="on-going"/>
    <n v="0"/>
    <n v="12468"/>
    <d v="2013-03-25T00:00:00"/>
    <d v="2013-05-31T00:00:00"/>
    <m/>
    <m/>
    <n v="4"/>
    <m/>
    <m/>
    <m/>
    <n v="0"/>
    <s v="Priors/Y.Lee"/>
    <s v=""/>
    <s v=""/>
    <n v="0.03"/>
    <n v="0"/>
    <n v="20"/>
    <n v="0"/>
    <n v="298000"/>
    <n v="310000"/>
    <n v="0"/>
    <n v="0"/>
    <n v="0"/>
    <n v="0"/>
    <n v="0"/>
    <n v="0"/>
    <n v="310000"/>
    <n v="0"/>
    <b v="1"/>
    <b v="1"/>
    <n v="0"/>
    <n v="0"/>
    <n v="0"/>
    <n v="102586"/>
    <n v="0"/>
    <n v="0"/>
    <m/>
    <s v="PY"/>
    <n v="0"/>
    <s v="Maguire"/>
    <b v="0"/>
    <b v="0"/>
    <b v="0"/>
    <b v="0"/>
    <b v="0"/>
    <n v="0"/>
    <b v="1"/>
    <m/>
    <n v="9"/>
    <m/>
    <n v="1039"/>
    <n v="239.76923076923077"/>
    <n v="102586"/>
    <n v="11160"/>
    <n v="180754"/>
    <n v="1.7619753182695495"/>
    <n v="0.5830774193548387"/>
    <n v="427.58620689655174"/>
    <n v="11940"/>
    <n v="0"/>
    <n v="11160"/>
    <n v="310000"/>
    <n v="4.2336162988115447E-2"/>
    <n v="3.3728353140916809E-2"/>
    <s v="0000102"/>
    <n v="4.4221105527638194E-2"/>
    <n v="17.197241379310345"/>
    <s v="102 Eaton Manor"/>
    <s v="Eaton Manor ASTs"/>
    <b v="0"/>
    <s v="AST"/>
    <s v=""/>
    <b v="0"/>
    <n v="539"/>
    <s v="043001"/>
    <n v="256"/>
    <d v="2013-08-05T00:00:00"/>
    <s v="F102"/>
    <n v="0"/>
    <n v="2.9635313586994422E-2"/>
    <n v="9.6826077632425483E-2"/>
    <n v="294500"/>
    <n v="0.875"/>
    <m/>
    <n v="9933"/>
    <n v="180754"/>
    <s v="AST"/>
  </r>
  <r>
    <d v="2001-04-02T00:00:00"/>
    <s v="14:33:17"/>
    <n v="339"/>
    <n v="27"/>
    <b v="0"/>
    <s v=""/>
    <s v="15"/>
    <s v="Ashdown Court"/>
    <s v="CR4"/>
    <x v="1"/>
    <s v="South West London (Outer)"/>
    <s v="3KB"/>
    <n v="1269"/>
    <d v="2017-12-31T00:00:00"/>
    <n v="0"/>
    <n v="514"/>
    <s v="RBS"/>
    <d v="2004-06-01T00:00:00"/>
    <d v="1998-08-25T00:00:00"/>
    <m/>
    <m/>
    <d v="2006-02-28T00:00:00"/>
    <s v="31-Jan-2019"/>
    <n v="0"/>
    <n v="12474"/>
    <d v="2006-04-10T00:00:00"/>
    <d v="2006-05-12T00:00:00"/>
    <m/>
    <m/>
    <n v="4"/>
    <m/>
    <m/>
    <m/>
    <n v="0"/>
    <s v=""/>
    <s v=""/>
    <s v=""/>
    <n v="0.03"/>
    <n v="0"/>
    <n v="20"/>
    <n v="0"/>
    <n v="275000"/>
    <n v="265000"/>
    <n v="0"/>
    <n v="0"/>
    <n v="0"/>
    <n v="0"/>
    <n v="0"/>
    <n v="0"/>
    <n v="265000"/>
    <n v="0"/>
    <b v="1"/>
    <b v="0"/>
    <n v="0"/>
    <n v="0"/>
    <n v="0"/>
    <n v="77647"/>
    <n v="0"/>
    <n v="0"/>
    <d v="1999-07-06T00:00:00"/>
    <s v="AL"/>
    <n v="0"/>
    <s v="Ark"/>
    <b v="0"/>
    <b v="0"/>
    <b v="0"/>
    <b v="0"/>
    <b v="0"/>
    <n v="0"/>
    <b v="1"/>
    <m/>
    <n v="4"/>
    <m/>
    <n v="1039.5"/>
    <n v="239.88461538461539"/>
    <n v="77647"/>
    <n v="9540"/>
    <n v="164563"/>
    <n v="2.1193735752830114"/>
    <n v="0.62099245283018867"/>
    <n v="515.56420233463029"/>
    <n v="11520"/>
    <n v="0"/>
    <n v="9540"/>
    <n v="265000"/>
    <n v="4.9549155908639522E-2"/>
    <n v="4.2367428003972196E-2"/>
    <s v="0000015"/>
    <n v="8.2812499999999997E-2"/>
    <n v="24.268482490272373"/>
    <s v="15 Ashdown Court"/>
    <s v="Ashdown Court ASTs"/>
    <b v="0"/>
    <s v="AST"/>
    <s v=""/>
    <b v="0"/>
    <n v="539"/>
    <s v="070002"/>
    <n v="37"/>
    <d v="2014-02-01T00:00:00"/>
    <s v="F015"/>
    <n v="0"/>
    <n v="3.4684408545375696E-2"/>
    <n v="0.13736525557973908"/>
    <n v="251750"/>
    <n v="0.95"/>
    <m/>
    <n v="10666"/>
    <n v="164563"/>
    <s v="AST"/>
  </r>
  <r>
    <d v="2001-06-08T00:00:00"/>
    <s v="14:54:37"/>
    <n v="712"/>
    <n v="31"/>
    <b v="0"/>
    <s v=""/>
    <s v="A52"/>
    <s v="Du Cane Court"/>
    <s v="SW17"/>
    <x v="2"/>
    <s v="South West London (Outer)"/>
    <s v="1KB"/>
    <n v="1818"/>
    <m/>
    <n v="0"/>
    <n v="261"/>
    <s v="RBS"/>
    <d v="2004-06-01T00:00:00"/>
    <d v="2000-05-17T00:00:00"/>
    <m/>
    <m/>
    <m/>
    <s v="14-Jul-2019"/>
    <n v="0"/>
    <n v="12480"/>
    <m/>
    <m/>
    <m/>
    <m/>
    <n v="4"/>
    <m/>
    <m/>
    <m/>
    <n v="0"/>
    <s v=""/>
    <s v=""/>
    <s v=""/>
    <n v="0.03"/>
    <n v="0"/>
    <n v="20"/>
    <n v="0"/>
    <n v="260000"/>
    <n v="260000"/>
    <n v="0"/>
    <n v="0"/>
    <n v="0"/>
    <n v="0"/>
    <n v="0"/>
    <n v="0"/>
    <n v="260000"/>
    <n v="0"/>
    <b v="0"/>
    <b v="0"/>
    <n v="0"/>
    <n v="0"/>
    <n v="0"/>
    <n v="56277"/>
    <n v="0"/>
    <n v="0"/>
    <d v="2001-06-08T00:00:00"/>
    <s v="MB"/>
    <n v="0"/>
    <s v=""/>
    <b v="0"/>
    <b v="0"/>
    <b v="0"/>
    <b v="0"/>
    <b v="0"/>
    <n v="0"/>
    <b v="1"/>
    <m/>
    <m/>
    <m/>
    <n v="1040"/>
    <n v="240"/>
    <n v="56277"/>
    <n v="9360"/>
    <n v="181363"/>
    <n v="3.2226842226842227"/>
    <n v="0.69755"/>
    <n v="996.16858237547888"/>
    <n v="12120"/>
    <n v="0"/>
    <n v="9360"/>
    <n v="260000"/>
    <n v="5.0526315789473683E-2"/>
    <n v="4.0983805668016196E-2"/>
    <s v="A0000052"/>
    <n v="2.9702970297029702E-2"/>
    <n v="47.816091954022987"/>
    <s v="A52 Du Cane Court"/>
    <s v="Du Cane Court ASTs"/>
    <b v="0"/>
    <s v="AST"/>
    <s v=""/>
    <b v="0"/>
    <n v="539"/>
    <s v="100121"/>
    <n v="74"/>
    <d v="2002-01-15T00:00:00"/>
    <s v="FA52"/>
    <n v="0"/>
    <n v="3.536842045031096E-2"/>
    <n v="0.17987810295502604"/>
    <n v="247000"/>
    <n v="0.95"/>
    <m/>
    <n v="10123"/>
    <n v="181363"/>
    <s v="AST"/>
  </r>
  <r>
    <d v="2001-10-05T00:00:00"/>
    <s v="15:12:41"/>
    <n v="767"/>
    <n v="32"/>
    <b v="0"/>
    <s v=""/>
    <s v="26"/>
    <s v="Fairland House"/>
    <s v="BR2 9JJ"/>
    <x v="2"/>
    <s v="Bromley"/>
    <s v="3KB F"/>
    <n v="1358"/>
    <m/>
    <n v="0"/>
    <n v="652"/>
    <s v="Nationwide"/>
    <d v="2003-11-01T00:00:00"/>
    <d v="2001-06-05T00:00:00"/>
    <m/>
    <m/>
    <d v="2012-11-08T00:00:00"/>
    <s v="06-Dec-2019"/>
    <n v="0"/>
    <n v="12480"/>
    <d v="2011-02-03T00:00:00"/>
    <d v="2011-02-11T00:00:00"/>
    <m/>
    <m/>
    <n v="4"/>
    <m/>
    <m/>
    <m/>
    <n v="0"/>
    <s v=""/>
    <s v=""/>
    <s v=""/>
    <n v="0.03"/>
    <n v="0"/>
    <n v="20"/>
    <n v="3067"/>
    <n v="325000"/>
    <n v="300000"/>
    <n v="0"/>
    <n v="0"/>
    <n v="0"/>
    <n v="0"/>
    <n v="0"/>
    <n v="0"/>
    <n v="300000"/>
    <n v="0"/>
    <b v="1"/>
    <b v="0"/>
    <n v="0"/>
    <n v="0"/>
    <n v="0"/>
    <n v="115923"/>
    <n v="0"/>
    <n v="0"/>
    <d v="2001-07-13T00:00:00"/>
    <s v="PY"/>
    <n v="0"/>
    <s v="Askey"/>
    <b v="0"/>
    <b v="0"/>
    <b v="0"/>
    <b v="0"/>
    <b v="0"/>
    <n v="0"/>
    <b v="1"/>
    <m/>
    <n v="1"/>
    <m/>
    <n v="1040"/>
    <n v="240"/>
    <n v="115923"/>
    <n v="10800"/>
    <n v="158277"/>
    <n v="1.3653632152377009"/>
    <n v="0.52759"/>
    <n v="460.12269938650309"/>
    <n v="12120"/>
    <n v="0"/>
    <n v="10800"/>
    <n v="300000"/>
    <n v="4.3789473684210524E-2"/>
    <n v="3.7357894736842104E-2"/>
    <s v="0000026"/>
    <n v="2.9702970297029702E-2"/>
    <n v="19.141104294478527"/>
    <s v="26 Fairland House"/>
    <s v="Bromley ASTs - Queensway Portfolio"/>
    <b v="0"/>
    <s v="AST"/>
    <s v=""/>
    <b v="0"/>
    <n v="475"/>
    <s v="056004"/>
    <n v="117"/>
    <d v="2012-12-07T00:00:00"/>
    <s v="F026"/>
    <n v="0"/>
    <n v="3.065263105693616E-2"/>
    <n v="9.1845449134339174E-2"/>
    <n v="285000"/>
    <n v="0.92500000000000004"/>
    <m/>
    <n v="10647"/>
    <n v="158277"/>
    <s v="AST"/>
  </r>
  <r>
    <m/>
    <s v=""/>
    <n v="1012"/>
    <n v="0"/>
    <b v="0"/>
    <s v=""/>
    <s v="79"/>
    <s v="Eaton Manor"/>
    <s v="BN3 3PT"/>
    <x v="4"/>
    <s v="South Coast"/>
    <s v="3KB"/>
    <n v="1996"/>
    <m/>
    <n v="0"/>
    <n v="690"/>
    <s v="AVIVA"/>
    <d v="2005-06-01T00:00:00"/>
    <d v="1999-02-16T00:00:00"/>
    <m/>
    <m/>
    <d v="2018-09-21T00:00:00"/>
    <s v="24-Mar-2020"/>
    <n v="0"/>
    <n v="12528"/>
    <d v="2018-10-08T00:00:00"/>
    <d v="2018-10-19T00:00:00"/>
    <d v="2018-11-02T00:00:00"/>
    <d v="2019-03-06T00:00:00"/>
    <n v="4"/>
    <d v="2019-04-03T00:00:00"/>
    <m/>
    <m/>
    <n v="0"/>
    <s v="Priors"/>
    <s v=""/>
    <s v=""/>
    <n v="0.03"/>
    <n v="0"/>
    <n v="20"/>
    <n v="0"/>
    <n v="280000"/>
    <n v="275000"/>
    <n v="0"/>
    <n v="0"/>
    <n v="0"/>
    <n v="0"/>
    <n v="0"/>
    <n v="0"/>
    <n v="275000"/>
    <n v="0"/>
    <b v="1"/>
    <b v="0"/>
    <n v="0"/>
    <n v="0"/>
    <n v="0"/>
    <n v="113478"/>
    <n v="0"/>
    <n v="0"/>
    <m/>
    <s v="PY"/>
    <n v="0"/>
    <s v="Maguire"/>
    <b v="0"/>
    <b v="0"/>
    <b v="0"/>
    <b v="0"/>
    <b v="0"/>
    <n v="0"/>
    <b v="1"/>
    <n v="21"/>
    <n v="1"/>
    <n v="4"/>
    <n v="1044"/>
    <n v="240.92307692307693"/>
    <n v="113478"/>
    <n v="9900"/>
    <n v="137872"/>
    <n v="1.2149667777014046"/>
    <n v="0.50135272727272728"/>
    <n v="398.55072463768118"/>
    <n v="12900"/>
    <n v="0"/>
    <n v="9900"/>
    <n v="275000"/>
    <n v="4.7954066985645936E-2"/>
    <n v="3.8250717703349285E-2"/>
    <s v="0000079"/>
    <n v="-2.883720930232558E-2"/>
    <n v="18.156521739130437"/>
    <s v="79 Eaton Manor"/>
    <s v="Eaton Manor ASTs"/>
    <b v="0"/>
    <s v="Vacant"/>
    <s v="AST"/>
    <b v="0"/>
    <n v="539"/>
    <s v="043001"/>
    <n v="260"/>
    <d v="2019-03-25T00:00:00"/>
    <s v="F079"/>
    <n v="0"/>
    <n v="3.3567846318295132E-2"/>
    <n v="8.8061121979590762E-2"/>
    <n v="261250"/>
    <n v="0.875"/>
    <m/>
    <n v="9993"/>
    <n v="137872"/>
    <s v="AST"/>
  </r>
  <r>
    <d v="2001-07-13T00:00:00"/>
    <s v="10:18:43"/>
    <n v="709"/>
    <n v="31"/>
    <b v="0"/>
    <s v=""/>
    <s v="A04A"/>
    <s v="Du Cane Court"/>
    <s v="SW17"/>
    <x v="2"/>
    <s v="South West London (Outer)"/>
    <s v="1KB"/>
    <n v="1818"/>
    <m/>
    <n v="0"/>
    <n v="312"/>
    <s v="RBS"/>
    <d v="2004-06-01T00:00:00"/>
    <d v="2000-05-17T00:00:00"/>
    <m/>
    <m/>
    <d v="2006-06-30T00:00:00"/>
    <s v="07-Oct-2019"/>
    <n v="0"/>
    <n v="12600"/>
    <d v="2002-01-07T00:00:00"/>
    <d v="2002-02-18T00:00:00"/>
    <m/>
    <m/>
    <n v="4"/>
    <m/>
    <m/>
    <m/>
    <n v="0"/>
    <s v=""/>
    <s v=""/>
    <s v=""/>
    <n v="0.03"/>
    <n v="0"/>
    <n v="20"/>
    <n v="0"/>
    <n v="260000"/>
    <n v="260000"/>
    <n v="0"/>
    <n v="0"/>
    <n v="0"/>
    <n v="0"/>
    <n v="0"/>
    <n v="0"/>
    <n v="260000"/>
    <n v="0"/>
    <b v="1"/>
    <b v="0"/>
    <n v="0"/>
    <n v="0"/>
    <n v="0"/>
    <n v="73182"/>
    <n v="0"/>
    <n v="0"/>
    <d v="2001-06-08T00:00:00"/>
    <s v="MB"/>
    <n v="0"/>
    <s v="Ark"/>
    <b v="0"/>
    <b v="0"/>
    <b v="0"/>
    <b v="0"/>
    <b v="0"/>
    <n v="0"/>
    <b v="1"/>
    <m/>
    <n v="6"/>
    <m/>
    <n v="1050"/>
    <n v="242.30769230769232"/>
    <n v="73182"/>
    <n v="9360"/>
    <n v="164458"/>
    <n v="2.2472465906917001"/>
    <n v="0.63253076923076923"/>
    <n v="833.33333333333337"/>
    <n v="12000"/>
    <n v="0"/>
    <n v="9360"/>
    <n v="260000"/>
    <n v="5.1012145748987853E-2"/>
    <n v="4.1469635627530366E-2"/>
    <s v="A0000004"/>
    <n v="0.05"/>
    <n v="40.384615384615387"/>
    <s v="A04A Du Cane Court"/>
    <s v="Du Cane Court ASTs"/>
    <b v="0"/>
    <s v="AST"/>
    <s v=""/>
    <b v="0"/>
    <n v="539"/>
    <s v="100121"/>
    <n v="71"/>
    <d v="2016-10-08T00:00:00"/>
    <s v="FA04A"/>
    <n v="0"/>
    <n v="3.5708501416179331E-2"/>
    <n v="0.13996611188543631"/>
    <n v="247000"/>
    <n v="0.95"/>
    <m/>
    <n v="10243"/>
    <n v="164458"/>
    <s v="AST"/>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d v="2001-10-12T00:00:00"/>
    <s v="14:38:48"/>
    <n v="740"/>
    <n v="31"/>
    <b v="0"/>
    <s v=""/>
    <s v="J414"/>
    <s v="Du Cane Court"/>
    <s v="SW17"/>
    <x v="2"/>
    <s v="South West London (Outer)"/>
    <s v="1KB"/>
    <n v="1818"/>
    <m/>
    <n v="0"/>
    <n v="262"/>
    <s v="RBS"/>
    <d v="2004-06-01T00:00:00"/>
    <d v="2000-05-17T00:00:00"/>
    <m/>
    <m/>
    <d v="2018-04-30T00:00:00"/>
    <s v="31-Mar-2019"/>
    <n v="0"/>
    <n v="12600"/>
    <d v="2018-05-08T00:00:00"/>
    <d v="2018-07-02T00:00:00"/>
    <d v="2018-07-09T00:00:00"/>
    <d v="2019-03-21T00:00:00"/>
    <n v="4"/>
    <d v="2019-04-18T00:00:00"/>
    <m/>
    <m/>
    <n v="0"/>
    <s v=""/>
    <s v=""/>
    <s v=""/>
    <n v="0.03"/>
    <n v="0"/>
    <n v="20"/>
    <n v="0"/>
    <n v="260000"/>
    <n v="260000"/>
    <n v="0"/>
    <n v="0"/>
    <n v="0"/>
    <n v="0"/>
    <n v="0"/>
    <n v="0"/>
    <n v="260000"/>
    <n v="0"/>
    <b v="1"/>
    <b v="0"/>
    <n v="0"/>
    <n v="0"/>
    <n v="0"/>
    <n v="110982"/>
    <n v="0"/>
    <n v="0"/>
    <d v="2001-06-08T00:00:00"/>
    <s v="MB"/>
    <n v="0"/>
    <s v="A&amp;K"/>
    <b v="0"/>
    <b v="0"/>
    <b v="0"/>
    <b v="0"/>
    <b v="0"/>
    <n v="0"/>
    <b v="1"/>
    <n v="38"/>
    <n v="7"/>
    <n v="1"/>
    <n v="1050"/>
    <n v="242.30769230769232"/>
    <n v="110982"/>
    <n v="9360"/>
    <n v="126658"/>
    <n v="1.1412481303274404"/>
    <n v="0.48714615384615384"/>
    <n v="992.36641221374043"/>
    <n v="11244"/>
    <n v="0"/>
    <n v="9360"/>
    <n v="260000"/>
    <n v="5.1012145748987853E-2"/>
    <n v="4.1469635627530366E-2"/>
    <s v="J0000414"/>
    <n v="0.12059765208110992"/>
    <n v="48.091603053435115"/>
    <s v="J414 Du Cane Court"/>
    <s v="Du Cane Court ASTs"/>
    <b v="0"/>
    <s v="AST"/>
    <s v="AST"/>
    <b v="0"/>
    <n v="539"/>
    <s v="100121"/>
    <n v="102"/>
    <d v="2018-08-20T00:00:00"/>
    <s v="FJ414"/>
    <n v="0"/>
    <n v="3.5708501416179331E-2"/>
    <n v="9.229424591375178E-2"/>
    <n v="247000"/>
    <n v="0.95"/>
    <m/>
    <n v="10243"/>
    <n v="126658"/>
    <s v="AST"/>
  </r>
  <r>
    <d v="2001-10-05T00:00:00"/>
    <s v="15:12:07"/>
    <n v="765"/>
    <n v="32"/>
    <b v="0"/>
    <s v=""/>
    <s v="20"/>
    <s v="Fairland House"/>
    <s v="BR2 9JJ"/>
    <x v="2"/>
    <s v="Bromley"/>
    <s v="3KB F"/>
    <n v="1358"/>
    <m/>
    <n v="0"/>
    <n v="772"/>
    <s v="Nationwide"/>
    <d v="2003-11-01T00:00:00"/>
    <d v="2001-06-05T00:00:00"/>
    <m/>
    <m/>
    <d v="2013-10-02T00:00:00"/>
    <s v="31-Oct-2019"/>
    <n v="0"/>
    <n v="12600"/>
    <d v="2012-05-14T00:00:00"/>
    <d v="2012-06-08T00:00:00"/>
    <m/>
    <m/>
    <n v="4"/>
    <m/>
    <m/>
    <m/>
    <n v="0"/>
    <s v="KFW"/>
    <s v=""/>
    <s v=""/>
    <n v="0.03"/>
    <n v="0"/>
    <n v="20"/>
    <n v="3067"/>
    <n v="325000"/>
    <n v="300000"/>
    <n v="0"/>
    <n v="0"/>
    <n v="0"/>
    <n v="0"/>
    <n v="0"/>
    <n v="0"/>
    <n v="300000"/>
    <n v="0"/>
    <b v="1"/>
    <b v="0"/>
    <n v="0"/>
    <n v="0"/>
    <n v="0"/>
    <n v="114080"/>
    <n v="0"/>
    <n v="0"/>
    <d v="2001-07-13T00:00:00"/>
    <s v="PY"/>
    <n v="0"/>
    <s v="Black"/>
    <b v="0"/>
    <b v="0"/>
    <b v="0"/>
    <b v="0"/>
    <b v="0"/>
    <n v="0"/>
    <b v="1"/>
    <m/>
    <n v="3"/>
    <m/>
    <n v="1050"/>
    <n v="242.30769230769232"/>
    <n v="114080"/>
    <n v="10800"/>
    <n v="160120"/>
    <n v="1.4035764375876578"/>
    <n v="0.53373333333333328"/>
    <n v="388.60103626943004"/>
    <n v="12192"/>
    <n v="0"/>
    <n v="10800"/>
    <n v="300000"/>
    <n v="4.4210526315789471E-2"/>
    <n v="3.7778947368421051E-2"/>
    <s v="0000020"/>
    <n v="3.3464566929133861E-2"/>
    <n v="16.321243523316063"/>
    <s v="20 Fairland House"/>
    <s v="Bromley ASTs - Queensway Portfolio"/>
    <b v="0"/>
    <s v="AST"/>
    <s v=""/>
    <b v="0"/>
    <n v="475"/>
    <s v="056004"/>
    <n v="115"/>
    <d v="2013-11-01T00:00:00"/>
    <s v="F020"/>
    <n v="0"/>
    <n v="3.0947367894022085E-2"/>
    <n v="9.4381136044880784E-2"/>
    <n v="285000"/>
    <n v="0.92500000000000004"/>
    <m/>
    <n v="10767"/>
    <n v="160120"/>
    <s v="AST"/>
  </r>
  <r>
    <m/>
    <s v=""/>
    <n v="1839"/>
    <n v="0"/>
    <b v="0"/>
    <s v=""/>
    <s v="44"/>
    <s v="Fairland House"/>
    <s v="BR2 9JJ"/>
    <x v="2"/>
    <s v="Bromley"/>
    <s v="3KB F"/>
    <n v="1358"/>
    <m/>
    <n v="0"/>
    <n v="773"/>
    <s v="Nationwide"/>
    <d v="2003-11-01T00:00:00"/>
    <d v="2001-06-05T00:00:00"/>
    <d v="2006-06-27T00:00:00"/>
    <m/>
    <d v="2006-07-16T00:00:00"/>
    <s v="31-Oct-2019"/>
    <n v="0"/>
    <n v="12600"/>
    <d v="2006-08-14T00:00:00"/>
    <d v="2006-10-13T00:00:00"/>
    <m/>
    <m/>
    <n v="4"/>
    <m/>
    <m/>
    <m/>
    <n v="0"/>
    <s v=""/>
    <s v=""/>
    <s v=""/>
    <n v="0.03"/>
    <n v="0"/>
    <n v="20"/>
    <n v="0"/>
    <n v="325000"/>
    <n v="300000"/>
    <n v="0"/>
    <n v="0"/>
    <n v="0"/>
    <n v="0"/>
    <n v="0"/>
    <n v="0"/>
    <n v="300000"/>
    <n v="0"/>
    <b v="1"/>
    <b v="0"/>
    <n v="0"/>
    <n v="0"/>
    <n v="0"/>
    <n v="109940"/>
    <n v="0"/>
    <n v="0"/>
    <m/>
    <s v="PY"/>
    <n v="0"/>
    <s v="Black"/>
    <b v="0"/>
    <b v="0"/>
    <b v="0"/>
    <b v="0"/>
    <b v="0"/>
    <n v="0"/>
    <b v="1"/>
    <m/>
    <n v="8"/>
    <m/>
    <n v="1050"/>
    <n v="242.30769230769232"/>
    <n v="109940"/>
    <n v="10800"/>
    <n v="164260"/>
    <n v="1.4940876841913771"/>
    <n v="0.54753333333333332"/>
    <n v="388.09831824062098"/>
    <n v="12240"/>
    <n v="0"/>
    <n v="10800"/>
    <n v="300000"/>
    <n v="4.4210526315789471E-2"/>
    <n v="3.7778947368421051E-2"/>
    <s v="0000044"/>
    <n v="2.9411764705882353E-2"/>
    <n v="16.300129366106081"/>
    <s v="44 Fairland House"/>
    <s v="Bromley ASTs - Queensway Portfolio"/>
    <b v="0"/>
    <s v="AST"/>
    <s v=""/>
    <b v="0"/>
    <n v="475"/>
    <s v="056004"/>
    <n v="528"/>
    <d v="2009-10-31T00:00:00"/>
    <s v="F044"/>
    <n v="0"/>
    <n v="3.0947367894022085E-2"/>
    <n v="9.7935237402219391E-2"/>
    <n v="285000"/>
    <n v="0.92500000000000004"/>
    <m/>
    <n v="10767"/>
    <n v="164260"/>
    <s v="AST"/>
  </r>
  <r>
    <m/>
    <s v=""/>
    <n v="935"/>
    <n v="0"/>
    <b v="0"/>
    <s v=""/>
    <s v="119"/>
    <s v="Langham Court"/>
    <s v="SW20"/>
    <x v="2"/>
    <s v="South West London (Outer)"/>
    <s v="2KB"/>
    <n v="2918"/>
    <m/>
    <n v="0"/>
    <n v="425"/>
    <s v="Barclays"/>
    <d v="2006-04-26T00:00:00"/>
    <d v="1982-09-01T00:00:00"/>
    <m/>
    <m/>
    <d v="2005-05-31T00:00:00"/>
    <s v="on-going"/>
    <n v="0"/>
    <n v="12600"/>
    <d v="2002-06-24T00:00:00"/>
    <d v="2002-08-19T00:00:00"/>
    <m/>
    <m/>
    <n v="4"/>
    <m/>
    <m/>
    <m/>
    <n v="0"/>
    <s v=""/>
    <s v=""/>
    <s v=""/>
    <n v="0.03"/>
    <n v="0"/>
    <n v="20"/>
    <n v="0"/>
    <n v="320000"/>
    <n v="285000"/>
    <n v="0"/>
    <n v="0"/>
    <n v="0"/>
    <n v="0"/>
    <n v="0"/>
    <n v="0"/>
    <n v="285000"/>
    <n v="0"/>
    <b v="1"/>
    <b v="0"/>
    <n v="0"/>
    <n v="0"/>
    <n v="0"/>
    <n v="28559"/>
    <n v="0"/>
    <n v="0"/>
    <m/>
    <s v="FC"/>
    <n v="0"/>
    <s v="C.Marsh"/>
    <b v="0"/>
    <b v="0"/>
    <b v="0"/>
    <b v="0"/>
    <b v="0"/>
    <n v="0"/>
    <b v="1"/>
    <m/>
    <n v="8"/>
    <m/>
    <n v="1050"/>
    <n v="242.30769230769232"/>
    <n v="28559"/>
    <n v="10260"/>
    <n v="231931"/>
    <n v="8.1211176861934948"/>
    <n v="0.8137929824561404"/>
    <n v="670.58823529411768"/>
    <n v="12360"/>
    <n v="0"/>
    <n v="10260"/>
    <n v="285000"/>
    <n v="4.6537396121883658E-2"/>
    <n v="3.3769159741458908E-2"/>
    <s v="0000119"/>
    <n v="1.9417475728155338E-2"/>
    <n v="29.647058823529413"/>
    <s v="119 Langham Court"/>
    <s v="Langham Court ASTs"/>
    <b v="0"/>
    <s v="AST"/>
    <s v=""/>
    <b v="0"/>
    <n v="539"/>
    <s v="003005"/>
    <n v="203"/>
    <d v="2015-04-25T00:00:00"/>
    <s v="F119"/>
    <n v="0"/>
    <n v="3.2576176730549571E-2"/>
    <n v="0.32014426275429814"/>
    <n v="270750"/>
    <n v="0.95"/>
    <m/>
    <n v="9143"/>
    <n v="231931"/>
    <s v="AST"/>
  </r>
  <r>
    <m/>
    <s v=""/>
    <n v="3970"/>
    <n v="0"/>
    <b v="0"/>
    <s v=""/>
    <s v="64"/>
    <s v="Langham Court"/>
    <s v="SW20"/>
    <x v="2"/>
    <s v="South West London/surrey"/>
    <s v="2KB"/>
    <n v="2921"/>
    <m/>
    <n v="0"/>
    <n v="484"/>
    <s v="Barclays"/>
    <m/>
    <d v="1982-09-01T00:00:00"/>
    <d v="2016-03-16T00:00:00"/>
    <m/>
    <d v="2016-03-16T00:00:00"/>
    <s v="on-going"/>
    <n v="0"/>
    <n v="12600"/>
    <d v="2016-04-11T00:00:00"/>
    <d v="2016-06-13T00:00:00"/>
    <d v="2016-06-18T00:00:00"/>
    <m/>
    <n v="4"/>
    <m/>
    <m/>
    <m/>
    <n v="0"/>
    <s v="Goodfellows"/>
    <s v=""/>
    <s v=""/>
    <n v="0.03"/>
    <n v="0"/>
    <n v="20"/>
    <n v="0"/>
    <n v="320000"/>
    <n v="285000"/>
    <n v="0"/>
    <n v="0"/>
    <n v="0"/>
    <n v="0"/>
    <n v="0"/>
    <n v="0"/>
    <n v="285000"/>
    <n v="0"/>
    <b v="0"/>
    <b v="0"/>
    <n v="0"/>
    <n v="0"/>
    <n v="0"/>
    <n v="61408"/>
    <n v="0"/>
    <n v="0"/>
    <m/>
    <s v="FC"/>
    <n v="0"/>
    <s v="Askey"/>
    <b v="0"/>
    <b v="0"/>
    <b v="0"/>
    <b v="0"/>
    <b v="0"/>
    <n v="0"/>
    <b v="0"/>
    <n v="145"/>
    <n v="9"/>
    <m/>
    <n v="1050"/>
    <n v="242.30769230769232"/>
    <n v="61408"/>
    <n v="10260"/>
    <n v="199082"/>
    <n v="3.2419554455445545"/>
    <n v="0.69853333333333334"/>
    <n v="588.84297520661153"/>
    <n v="12600"/>
    <n v="0"/>
    <n v="10260"/>
    <n v="285000"/>
    <n v="4.6537396121883658E-2"/>
    <n v="3.5748845798707296E-2"/>
    <s v="0000064"/>
    <n v="0"/>
    <n v="26.033057851239668"/>
    <s v="64 Langham Court"/>
    <s v="Langham Court ASTs"/>
    <b v="0"/>
    <s v="AST"/>
    <s v="reg"/>
    <b v="0"/>
    <n v="0"/>
    <s v="003005"/>
    <n v="2706"/>
    <d v="2017-05-04T00:00:00"/>
    <s v="F064"/>
    <n v="0"/>
    <n v="3.2576176730549571E-2"/>
    <n v="0.15761789994788952"/>
    <n v="270750"/>
    <n v="0.95"/>
    <m/>
    <n v="9679"/>
    <n v="199082"/>
    <s v="AST"/>
  </r>
  <r>
    <m/>
    <s v=""/>
    <n v="2033"/>
    <n v="0"/>
    <b v="0"/>
    <s v=""/>
    <s v="9"/>
    <s v="Lyncombe Close"/>
    <s v="EX4"/>
    <x v="5"/>
    <s v="Exeter"/>
    <s v="5KBH"/>
    <n v="0"/>
    <m/>
    <n v="0"/>
    <n v="979"/>
    <s v="Nationwide"/>
    <d v="2003-11-01T00:00:00"/>
    <d v="2001-06-05T00:00:00"/>
    <m/>
    <m/>
    <d v="2015-09-30T00:00:00"/>
    <s v="22-Jan-2019"/>
    <n v="0"/>
    <n v="12600"/>
    <d v="2014-11-17T00:00:00"/>
    <d v="2014-12-30T00:00:00"/>
    <m/>
    <m/>
    <n v="4"/>
    <m/>
    <m/>
    <m/>
    <n v="0"/>
    <s v=""/>
    <s v=""/>
    <s v=""/>
    <n v="0.03"/>
    <n v="0"/>
    <n v="20"/>
    <n v="0"/>
    <n v="250000"/>
    <n v="240000"/>
    <n v="0"/>
    <n v="0"/>
    <n v="0"/>
    <n v="0"/>
    <n v="0"/>
    <n v="0"/>
    <n v="240000"/>
    <n v="0"/>
    <b v="1"/>
    <b v="0"/>
    <n v="0"/>
    <n v="0"/>
    <n v="0"/>
    <n v="101483"/>
    <n v="0"/>
    <n v="0"/>
    <m/>
    <s v="MB"/>
    <n v="0"/>
    <s v="F&amp;F"/>
    <b v="0"/>
    <b v="0"/>
    <b v="0"/>
    <b v="0"/>
    <b v="0"/>
    <n v="0"/>
    <b v="1"/>
    <m/>
    <n v="6"/>
    <m/>
    <n v="1050"/>
    <n v="242.30769230769232"/>
    <n v="101483"/>
    <n v="8640"/>
    <n v="117877"/>
    <n v="1.1615442980597737"/>
    <n v="0.49115416666666667"/>
    <n v="245.14811031664965"/>
    <n v="12006"/>
    <n v="0"/>
    <n v="8640"/>
    <n v="240000"/>
    <n v="5.526315789473684E-2"/>
    <n v="5.3179824561403508E-2"/>
    <s v="0000009"/>
    <n v="4.9475262368815595E-2"/>
    <n v="12.870275791624106"/>
    <s v="9 Lyncombe Close"/>
    <s v="Exeter ASTs - Queensway Portfolio"/>
    <b v="0"/>
    <s v="AST"/>
    <s v="reg"/>
    <b v="0"/>
    <n v="475"/>
    <s v="056002"/>
    <n v="693"/>
    <d v="2015-11-07T00:00:00"/>
    <s v="HLY09"/>
    <n v="0"/>
    <n v="3.8684209867527609E-2"/>
    <n v="0.11947813919572736"/>
    <n v="228000"/>
    <n v="0.95"/>
    <m/>
    <n v="12125"/>
    <n v="117877"/>
    <s v="AST"/>
  </r>
  <r>
    <m/>
    <s v=""/>
    <n v="2164"/>
    <n v="0"/>
    <b v="0"/>
    <s v=""/>
    <s v="73"/>
    <s v="Merton Mansions"/>
    <s v="SW20"/>
    <x v="2"/>
    <s v="South"/>
    <s v="2KB"/>
    <n v="2386"/>
    <m/>
    <n v="0"/>
    <n v="612"/>
    <s v="HSBC"/>
    <m/>
    <d v="1980-03-25T00:00:00"/>
    <m/>
    <m/>
    <d v="2018-09-13T00:00:00"/>
    <s v="19-Dec-2019"/>
    <n v="0"/>
    <n v="12600"/>
    <d v="2018-09-24T00:00:00"/>
    <d v="2018-10-31T00:00:00"/>
    <d v="2018-11-12T00:00:00"/>
    <m/>
    <n v="4"/>
    <m/>
    <m/>
    <m/>
    <n v="0"/>
    <s v=""/>
    <s v=""/>
    <s v=""/>
    <n v="0.3"/>
    <n v="0"/>
    <n v="20"/>
    <n v="0"/>
    <n v="310000"/>
    <n v="285000"/>
    <n v="0"/>
    <n v="0"/>
    <n v="0"/>
    <n v="0"/>
    <n v="0"/>
    <n v="0"/>
    <n v="285000"/>
    <n v="0"/>
    <b v="1"/>
    <b v="0"/>
    <n v="0"/>
    <n v="0"/>
    <n v="0"/>
    <n v="68912"/>
    <n v="0"/>
    <n v="0"/>
    <m/>
    <s v="FC"/>
    <n v="0"/>
    <s v="Duffin"/>
    <b v="0"/>
    <b v="0"/>
    <b v="0"/>
    <b v="0"/>
    <b v="0"/>
    <n v="0"/>
    <b v="0"/>
    <n v="20"/>
    <n v="5"/>
    <m/>
    <n v="1050"/>
    <n v="242.30769230769232"/>
    <n v="68912"/>
    <n v="102600"/>
    <n v="99238"/>
    <n v="1.4400684931506849"/>
    <n v="0.34820350877192985"/>
    <n v="465.68627450980392"/>
    <n v="13632"/>
    <n v="0"/>
    <n v="102600"/>
    <n v="285000"/>
    <n v="4.6537396121883658E-2"/>
    <n v="3.5734072022160668E-2"/>
    <s v="0000073"/>
    <n v="-7.5704225352112672E-2"/>
    <n v="20.588235294117649"/>
    <s v="73 Merton Mansions"/>
    <s v="Merton Mansions ASTs"/>
    <b v="0"/>
    <s v="Vacant"/>
    <s v="AST"/>
    <b v="0"/>
    <n v="539"/>
    <s v="003007"/>
    <n v="839"/>
    <d v="2018-12-20T00:00:00"/>
    <s v="F073"/>
    <n v="0"/>
    <n v="3.2576176730549571E-2"/>
    <n v="0.14039644764337125"/>
    <n v="270750"/>
    <n v="0.95"/>
    <m/>
    <n v="9675"/>
    <n v="99238"/>
    <s v="AST"/>
  </r>
  <r>
    <m/>
    <s v=""/>
    <n v="1414"/>
    <n v="0"/>
    <b v="0"/>
    <s v=""/>
    <s v="2"/>
    <s v="Merton Mansions"/>
    <s v="SW20"/>
    <x v="2"/>
    <s v="South West"/>
    <s v="2KB"/>
    <n v="2386"/>
    <m/>
    <n v="0"/>
    <n v="486"/>
    <s v="HSBC"/>
    <d v="2000-06-30T00:00:00"/>
    <d v="1980-03-25T00:00:00"/>
    <d v="2004-04-23T00:00:00"/>
    <m/>
    <d v="2005-07-28T00:00:00"/>
    <s v="27-Sep-2019"/>
    <n v="0"/>
    <n v="12600"/>
    <d v="2004-05-17T00:00:00"/>
    <d v="2004-07-09T00:00:00"/>
    <m/>
    <m/>
    <n v="4"/>
    <m/>
    <m/>
    <m/>
    <n v="0"/>
    <s v=""/>
    <s v=""/>
    <s v=""/>
    <n v="0.03"/>
    <n v="0"/>
    <n v="20"/>
    <n v="0"/>
    <n v="310000"/>
    <n v="285000"/>
    <n v="0"/>
    <n v="0"/>
    <n v="0"/>
    <n v="0"/>
    <n v="0"/>
    <n v="0"/>
    <n v="285000"/>
    <n v="0"/>
    <b v="1"/>
    <b v="0"/>
    <n v="0"/>
    <n v="0"/>
    <n v="0"/>
    <n v="41521"/>
    <n v="0"/>
    <n v="0"/>
    <m/>
    <s v="FC"/>
    <n v="0"/>
    <s v="Ark"/>
    <b v="0"/>
    <b v="0"/>
    <b v="0"/>
    <b v="0"/>
    <b v="0"/>
    <n v="0"/>
    <b v="0"/>
    <m/>
    <n v="7"/>
    <m/>
    <n v="1050"/>
    <n v="242.30769230769232"/>
    <n v="41521"/>
    <n v="10260"/>
    <n v="218969"/>
    <n v="5.2736928301341486"/>
    <n v="0.76831228070175439"/>
    <n v="586.41975308641975"/>
    <n v="12300"/>
    <n v="0"/>
    <n v="10260"/>
    <n v="285000"/>
    <n v="4.6537396121883658E-2"/>
    <n v="3.5734072022160668E-2"/>
    <s v="0000002"/>
    <n v="2.4390243902439025E-2"/>
    <n v="25.925925925925927"/>
    <s v="2 Merton Mansions"/>
    <s v="Merton Mansions ASTs"/>
    <b v="0"/>
    <s v="AST"/>
    <s v=""/>
    <b v="0"/>
    <n v="539"/>
    <s v="003007"/>
    <n v="395"/>
    <d v="2005-09-28T00:00:00"/>
    <s v="F002"/>
    <n v="0"/>
    <n v="3.2576176730549571E-2"/>
    <n v="0.23301461910840299"/>
    <n v="270750"/>
    <n v="0.95"/>
    <m/>
    <n v="9675"/>
    <n v="218969"/>
    <s v="AST"/>
  </r>
  <r>
    <d v="2001-06-08T00:00:00"/>
    <s v="15:05:17"/>
    <n v="721"/>
    <n v="31"/>
    <b v="0"/>
    <s v=""/>
    <s v="B711"/>
    <s v="Du Cane Court"/>
    <s v="SW17"/>
    <x v="2"/>
    <s v="South West London (Outer)"/>
    <s v="1KB"/>
    <n v="1818"/>
    <m/>
    <n v="0"/>
    <n v="253"/>
    <s v="RBS"/>
    <d v="2004-06-01T00:00:00"/>
    <d v="2000-05-17T00:00:00"/>
    <m/>
    <m/>
    <d v="2004-01-31T00:00:00"/>
    <s v="31-Jan-2020"/>
    <n v="0"/>
    <n v="12612"/>
    <d v="2002-04-09T00:00:00"/>
    <d v="2002-06-04T00:00:00"/>
    <m/>
    <m/>
    <n v="4"/>
    <m/>
    <m/>
    <m/>
    <n v="0"/>
    <s v=""/>
    <s v=""/>
    <s v=""/>
    <n v="0.03"/>
    <n v="0"/>
    <n v="20"/>
    <n v="0"/>
    <n v="260000"/>
    <n v="260000"/>
    <n v="0"/>
    <n v="0"/>
    <n v="0"/>
    <n v="0"/>
    <n v="0"/>
    <n v="0"/>
    <n v="260000"/>
    <n v="0"/>
    <b v="1"/>
    <b v="0"/>
    <n v="0"/>
    <n v="0"/>
    <n v="0"/>
    <n v="83109"/>
    <n v="0"/>
    <n v="0"/>
    <d v="2001-06-08T00:00:00"/>
    <s v="MB"/>
    <n v="0"/>
    <s v="C.Marsh"/>
    <b v="0"/>
    <b v="0"/>
    <b v="0"/>
    <b v="0"/>
    <b v="0"/>
    <n v="0"/>
    <b v="1"/>
    <m/>
    <n v="8"/>
    <m/>
    <n v="1051"/>
    <n v="242.53846153846155"/>
    <n v="83109"/>
    <n v="9360"/>
    <n v="154531"/>
    <n v="1.8593774440794619"/>
    <n v="0.59435000000000004"/>
    <n v="1027.6679841897233"/>
    <n v="12300"/>
    <n v="0"/>
    <n v="9360"/>
    <n v="260000"/>
    <n v="5.106072874493927E-2"/>
    <n v="4.1518218623481783E-2"/>
    <s v="B0000711"/>
    <n v="2.5365853658536587E-2"/>
    <n v="49.8498023715415"/>
    <s v="B711 Du Cane Court"/>
    <s v="Du Cane Court ASTs"/>
    <b v="0"/>
    <s v="AST"/>
    <s v=""/>
    <b v="0"/>
    <n v="539"/>
    <s v="100121"/>
    <n v="83"/>
    <d v="2004-03-27T00:00:00"/>
    <s v="FB711"/>
    <n v="0"/>
    <n v="3.5742509512766169E-2"/>
    <n v="0.12339217172628716"/>
    <n v="247000"/>
    <n v="0.95"/>
    <m/>
    <n v="10255"/>
    <n v="154531"/>
    <s v="AST"/>
  </r>
  <r>
    <d v="2001-06-29T00:00:00"/>
    <s v="11:06:52"/>
    <n v="713"/>
    <n v="31"/>
    <b v="0"/>
    <s v=""/>
    <s v="A57"/>
    <s v="Du Cane Court"/>
    <s v="SW17"/>
    <x v="2"/>
    <s v="South West London (Outer)"/>
    <s v="1KB"/>
    <n v="1818"/>
    <m/>
    <n v="0"/>
    <n v="256"/>
    <s v="RBS"/>
    <d v="2004-06-01T00:00:00"/>
    <d v="2000-05-17T00:00:00"/>
    <m/>
    <m/>
    <d v="2017-09-30T00:00:00"/>
    <s v="31-Oct-2019"/>
    <n v="0"/>
    <n v="12636"/>
    <d v="2017-10-09T00:00:00"/>
    <d v="2017-10-18T00:00:00"/>
    <m/>
    <m/>
    <n v="4"/>
    <m/>
    <m/>
    <m/>
    <n v="0"/>
    <s v=""/>
    <s v=""/>
    <s v=""/>
    <n v="0.03"/>
    <n v="0"/>
    <n v="20"/>
    <n v="0"/>
    <n v="260000"/>
    <n v="260000"/>
    <n v="0"/>
    <n v="0"/>
    <n v="0"/>
    <n v="0"/>
    <n v="0"/>
    <n v="0"/>
    <n v="260000"/>
    <n v="0"/>
    <b v="1"/>
    <b v="0"/>
    <n v="0"/>
    <n v="0"/>
    <n v="0"/>
    <n v="79638"/>
    <n v="0"/>
    <n v="0"/>
    <d v="2001-06-08T00:00:00"/>
    <s v="MB"/>
    <n v="0"/>
    <s v="Askey"/>
    <b v="0"/>
    <b v="0"/>
    <b v="0"/>
    <b v="0"/>
    <b v="0"/>
    <n v="0"/>
    <b v="1"/>
    <m/>
    <n v="1"/>
    <m/>
    <n v="1053"/>
    <n v="243"/>
    <n v="79638"/>
    <n v="9360"/>
    <n v="158002"/>
    <n v="1.9840026118184786"/>
    <n v="0.60770000000000002"/>
    <n v="1015.625"/>
    <n v="12300"/>
    <n v="0"/>
    <n v="9360"/>
    <n v="260000"/>
    <n v="5.1157894736842104E-2"/>
    <n v="4.1615384615384617E-2"/>
    <s v="A0000057"/>
    <n v="2.7317073170731707E-2"/>
    <n v="49.359375"/>
    <s v="A57 Du Cane Court"/>
    <s v="Du Cane Court ASTs"/>
    <b v="0"/>
    <s v="AST"/>
    <s v="AST"/>
    <b v="0"/>
    <n v="539"/>
    <s v="100121"/>
    <n v="75"/>
    <d v="2017-11-01T00:00:00"/>
    <s v="FA57"/>
    <n v="0"/>
    <n v="3.5810525705939844E-2"/>
    <n v="0.12907154875813054"/>
    <n v="247000"/>
    <n v="0.95"/>
    <m/>
    <n v="10279"/>
    <n v="158002"/>
    <s v="AST"/>
  </r>
  <r>
    <d v="2001-06-29T00:00:00"/>
    <s v="11:07:42"/>
    <n v="739"/>
    <n v="10"/>
    <b v="0"/>
    <s v=""/>
    <s v="J15B"/>
    <s v="Du Cane Court"/>
    <s v="SW17"/>
    <x v="2"/>
    <s v="South West London (Outer)"/>
    <s v="1KB"/>
    <n v="1636"/>
    <m/>
    <n v="0"/>
    <n v="256"/>
    <s v="RBS"/>
    <d v="2004-06-01T00:00:00"/>
    <d v="2000-05-17T00:00:00"/>
    <m/>
    <m/>
    <d v="2005-04-30T00:00:00"/>
    <s v="11-Apr-2020"/>
    <n v="0"/>
    <n v="12684"/>
    <d v="2017-03-20T00:00:00"/>
    <d v="2017-04-07T00:00:00"/>
    <m/>
    <m/>
    <n v="4"/>
    <m/>
    <m/>
    <m/>
    <n v="0"/>
    <s v=""/>
    <s v=""/>
    <s v=""/>
    <n v="0.03"/>
    <n v="0"/>
    <n v="20"/>
    <n v="0"/>
    <n v="260000"/>
    <n v="260000"/>
    <n v="0"/>
    <n v="0"/>
    <n v="0"/>
    <n v="0"/>
    <n v="0"/>
    <n v="0"/>
    <n v="260000"/>
    <n v="0"/>
    <b v="1"/>
    <b v="0"/>
    <n v="0"/>
    <n v="0"/>
    <n v="0"/>
    <n v="72294"/>
    <n v="0"/>
    <n v="0"/>
    <d v="2001-06-08T00:00:00"/>
    <s v="MB"/>
    <n v="0"/>
    <s v="Askey"/>
    <b v="0"/>
    <b v="0"/>
    <b v="0"/>
    <b v="0"/>
    <b v="0"/>
    <n v="0"/>
    <b v="1"/>
    <m/>
    <n v="2"/>
    <m/>
    <n v="1057"/>
    <n v="243.92307692307693"/>
    <n v="72294"/>
    <n v="9360"/>
    <n v="165346"/>
    <n v="2.2871330954159403"/>
    <n v="0.63594615384615383"/>
    <n v="1015.625"/>
    <n v="12319"/>
    <n v="0"/>
    <n v="9360"/>
    <n v="260000"/>
    <n v="5.1352226720647771E-2"/>
    <n v="4.2546558704453438E-2"/>
    <s v="J0000015"/>
    <n v="2.9629028330221609E-2"/>
    <n v="49.546875"/>
    <s v="J15B Du Cane Court"/>
    <s v="Du Cane Court ASTs"/>
    <b v="0"/>
    <s v="AST"/>
    <s v=""/>
    <b v="0"/>
    <n v="539"/>
    <s v="100121"/>
    <n v="101"/>
    <d v="2017-04-12T00:00:00"/>
    <s v="FJ15B"/>
    <n v="0"/>
    <n v="3.5946558092287195E-2"/>
    <n v="0.14536476056104242"/>
    <n v="247000"/>
    <n v="0.95"/>
    <m/>
    <n v="10509"/>
    <n v="165346"/>
    <s v="AST"/>
  </r>
  <r>
    <m/>
    <s v=""/>
    <n v="962"/>
    <n v="0"/>
    <b v="0"/>
    <s v=""/>
    <s v="114"/>
    <s v="Eaton Manor"/>
    <s v="BN3 3PT"/>
    <x v="4"/>
    <s v="South Coast"/>
    <s v="2KB"/>
    <n v="1616"/>
    <m/>
    <n v="0"/>
    <n v="660"/>
    <s v="AVIVA"/>
    <d v="2005-06-01T00:00:00"/>
    <d v="1999-02-16T00:00:00"/>
    <m/>
    <m/>
    <d v="2010-04-29T00:00:00"/>
    <s v="07-Jun-2019"/>
    <n v="0"/>
    <n v="12708"/>
    <d v="2005-09-05T00:00:00"/>
    <d v="2005-10-28T00:00:00"/>
    <m/>
    <m/>
    <n v="4"/>
    <m/>
    <m/>
    <m/>
    <n v="0"/>
    <s v="TBA"/>
    <s v=""/>
    <s v=""/>
    <n v="0.03"/>
    <n v="0"/>
    <n v="20"/>
    <n v="0"/>
    <n v="227000"/>
    <n v="237500"/>
    <n v="0"/>
    <n v="0"/>
    <n v="0"/>
    <n v="0"/>
    <n v="0"/>
    <n v="0"/>
    <n v="237500"/>
    <n v="0"/>
    <b v="1"/>
    <b v="0"/>
    <n v="0"/>
    <n v="0"/>
    <n v="0"/>
    <n v="82913"/>
    <n v="0"/>
    <n v="0"/>
    <m/>
    <s v="PY"/>
    <n v="0"/>
    <s v="Maguire"/>
    <b v="0"/>
    <b v="0"/>
    <b v="0"/>
    <b v="0"/>
    <b v="0"/>
    <n v="0"/>
    <b v="1"/>
    <m/>
    <n v="7"/>
    <m/>
    <n v="1059"/>
    <n v="244.38461538461539"/>
    <n v="82913"/>
    <n v="8550"/>
    <n v="134162"/>
    <n v="1.6181057252783038"/>
    <n v="0.56489263157894731"/>
    <n v="359.84848484848487"/>
    <n v="12336"/>
    <n v="0"/>
    <n v="8550"/>
    <n v="237500"/>
    <n v="5.6323545706371193E-2"/>
    <n v="4.6772299168975066E-2"/>
    <s v="0000114"/>
    <n v="3.0155642023346304E-2"/>
    <n v="19.254545454545454"/>
    <s v="114 Eaton Manor"/>
    <s v="Eaton Manor ASTs"/>
    <b v="0"/>
    <s v="AST"/>
    <s v=""/>
    <b v="0"/>
    <n v="539"/>
    <s v="043001"/>
    <n v="212"/>
    <d v="2010-06-08T00:00:00"/>
    <s v="F114"/>
    <n v="0"/>
    <n v="3.9426481323030851E-2"/>
    <n v="0.12727799018248043"/>
    <n v="225625"/>
    <n v="0.875"/>
    <m/>
    <n v="10553"/>
    <n v="134162"/>
    <s v="AST"/>
  </r>
  <r>
    <m/>
    <s v=""/>
    <n v="4122"/>
    <n v="0"/>
    <b v="0"/>
    <s v=""/>
    <s v="60"/>
    <s v="Bicknoller Road"/>
    <s v="EN1"/>
    <x v="2"/>
    <s v="North London"/>
    <s v="3KB"/>
    <n v="0"/>
    <m/>
    <n v="0"/>
    <n v="0"/>
    <s v="Uncharged"/>
    <m/>
    <d v="2017-02-24T00:00:00"/>
    <m/>
    <m/>
    <d v="2017-02-24T00:00:00"/>
    <s v="31-Mar-2020"/>
    <n v="0"/>
    <n v="12732"/>
    <m/>
    <m/>
    <m/>
    <m/>
    <n v="4"/>
    <m/>
    <m/>
    <m/>
    <n v="0"/>
    <s v=""/>
    <s v=""/>
    <s v=""/>
    <n v="0.03"/>
    <n v="0"/>
    <n v="20"/>
    <n v="0"/>
    <n v="315000"/>
    <n v="315000"/>
    <n v="0"/>
    <n v="0"/>
    <n v="0"/>
    <n v="0"/>
    <n v="0"/>
    <n v="0"/>
    <n v="315000"/>
    <n v="0"/>
    <b v="0"/>
    <b v="0"/>
    <n v="0"/>
    <n v="0"/>
    <n v="0"/>
    <n v="282506"/>
    <n v="0"/>
    <n v="0"/>
    <m/>
    <s v="PY"/>
    <n v="0"/>
    <s v=""/>
    <b v="0"/>
    <b v="0"/>
    <b v="0"/>
    <b v="0"/>
    <b v="0"/>
    <n v="0"/>
    <b v="0"/>
    <m/>
    <m/>
    <m/>
    <n v="1061"/>
    <n v="244.84615384615384"/>
    <n v="282506"/>
    <n v="11340"/>
    <n v="5404"/>
    <n v="1.912879726448288E-2"/>
    <n v="1.7155555555555556E-2"/>
    <n v="0"/>
    <n v="12360"/>
    <n v="0"/>
    <n v="11340"/>
    <n v="315000"/>
    <n v="4.2546365914786964E-2"/>
    <n v="4.2546365914786964E-2"/>
    <s v="0000060"/>
    <n v="3.0097087378640777E-2"/>
    <n v="0"/>
    <s v="60 Bicknoller Road"/>
    <s v="Enfield Portfolio ASTs"/>
    <b v="0"/>
    <s v="AST"/>
    <s v="AST"/>
    <b v="0"/>
    <n v="0"/>
    <s v="070031"/>
    <n v="2862"/>
    <d v="2017-04-01T00:00:00"/>
    <s v="F60BR"/>
    <n v="0"/>
    <n v="2.9782455633158671E-2"/>
    <n v="4.5068069350739454E-2"/>
    <n v="299250"/>
    <n v="0.92500000000000004"/>
    <m/>
    <n v="12732"/>
    <n v="5404"/>
    <s v="AST"/>
  </r>
  <r>
    <d v="2001-10-05T00:00:00"/>
    <s v="15:13:20"/>
    <n v="770"/>
    <n v="32"/>
    <b v="0"/>
    <s v=""/>
    <s v="34"/>
    <s v="Fairland House"/>
    <s v="BR2 9JJ"/>
    <x v="2"/>
    <s v="Bromley"/>
    <s v="3KB F"/>
    <n v="1358"/>
    <d v="2003-12-31T00:00:00"/>
    <n v="0"/>
    <n v="657"/>
    <s v="Nationwide"/>
    <d v="2003-11-01T00:00:00"/>
    <d v="2001-06-05T00:00:00"/>
    <m/>
    <m/>
    <d v="2010-06-29T00:00:00"/>
    <s v="30-Sep-2019"/>
    <n v="0"/>
    <n v="12732"/>
    <d v="2010-07-05T00:00:00"/>
    <d v="2010-07-30T00:00:00"/>
    <m/>
    <m/>
    <n v="4"/>
    <m/>
    <m/>
    <m/>
    <n v="0"/>
    <s v=""/>
    <s v=""/>
    <s v=""/>
    <n v="0.03"/>
    <n v="0"/>
    <n v="20"/>
    <n v="3067"/>
    <n v="325000"/>
    <n v="300000"/>
    <n v="0"/>
    <n v="0"/>
    <n v="0"/>
    <n v="0"/>
    <n v="0"/>
    <n v="0"/>
    <n v="300000"/>
    <n v="0"/>
    <b v="1"/>
    <b v="0"/>
    <n v="0"/>
    <n v="0"/>
    <n v="0"/>
    <n v="106116"/>
    <n v="0"/>
    <n v="0"/>
    <d v="2001-07-13T00:00:00"/>
    <s v="PY"/>
    <n v="0"/>
    <s v="Black"/>
    <b v="0"/>
    <b v="0"/>
    <b v="0"/>
    <b v="0"/>
    <b v="0"/>
    <n v="0"/>
    <b v="1"/>
    <m/>
    <n v="3"/>
    <m/>
    <n v="1061"/>
    <n v="244.84615384615384"/>
    <n v="106116"/>
    <n v="10800"/>
    <n v="168084"/>
    <n v="1.5839647178559313"/>
    <n v="0.56028"/>
    <n v="456.62100456621005"/>
    <n v="12240"/>
    <n v="0"/>
    <n v="10800"/>
    <n v="300000"/>
    <n v="4.4673684210526317E-2"/>
    <n v="3.8242105263157897E-2"/>
    <s v="0000034"/>
    <n v="4.0196078431372552E-2"/>
    <n v="19.378995433789953"/>
    <s v="34 Fairland House"/>
    <s v="Bromley ASTs - Queensway Portfolio"/>
    <b v="0"/>
    <s v="AST"/>
    <s v=""/>
    <b v="0"/>
    <n v="475"/>
    <s v="056004"/>
    <n v="119"/>
    <d v="2011-10-01T00:00:00"/>
    <s v="F034"/>
    <n v="0"/>
    <n v="3.1271578414816606E-2"/>
    <n v="0.10270835689245732"/>
    <n v="285000"/>
    <n v="0.92500000000000004"/>
    <m/>
    <n v="10899"/>
    <n v="168084"/>
    <s v="AST"/>
  </r>
  <r>
    <d v="2001-10-19T00:00:00"/>
    <s v="10:36:06"/>
    <n v="332"/>
    <n v="27"/>
    <b v="0"/>
    <s v=""/>
    <s v="3"/>
    <s v="Ashdown Court"/>
    <s v="CR4"/>
    <x v="1"/>
    <s v="South West London (Outer)"/>
    <s v="3KB"/>
    <n v="1269"/>
    <d v="2017-12-31T00:00:00"/>
    <n v="0"/>
    <n v="549"/>
    <s v="RBS"/>
    <d v="2004-06-01T00:00:00"/>
    <d v="1998-08-25T00:00:00"/>
    <m/>
    <m/>
    <d v="2009-03-01T00:00:00"/>
    <s v="17-Nov-2019"/>
    <n v="0"/>
    <n v="12828"/>
    <d v="2012-11-03T00:00:00"/>
    <d v="2012-11-05T00:00:00"/>
    <m/>
    <m/>
    <n v="4"/>
    <m/>
    <m/>
    <m/>
    <n v="0"/>
    <s v=""/>
    <s v=""/>
    <s v=""/>
    <n v="0.03"/>
    <n v="0"/>
    <n v="20"/>
    <n v="0"/>
    <n v="275000"/>
    <n v="265000"/>
    <n v="0"/>
    <n v="0"/>
    <n v="0"/>
    <n v="0"/>
    <n v="0"/>
    <n v="0"/>
    <n v="265000"/>
    <n v="0"/>
    <b v="1"/>
    <b v="0"/>
    <n v="0"/>
    <n v="0"/>
    <n v="0"/>
    <n v="77647"/>
    <n v="0"/>
    <n v="0"/>
    <d v="1999-07-06T00:00:00"/>
    <s v="AL"/>
    <n v="0"/>
    <s v="A&amp;K"/>
    <b v="0"/>
    <b v="0"/>
    <b v="0"/>
    <b v="0"/>
    <b v="0"/>
    <n v="0"/>
    <b v="1"/>
    <m/>
    <n v="0"/>
    <m/>
    <n v="1069"/>
    <n v="246.69230769230768"/>
    <n v="77647"/>
    <n v="9540"/>
    <n v="164563"/>
    <n v="2.1193735752830114"/>
    <n v="0.62099245283018867"/>
    <n v="482.69581056466302"/>
    <n v="12456"/>
    <n v="0"/>
    <n v="9540"/>
    <n v="265000"/>
    <n v="5.0955312810327703E-2"/>
    <n v="4.3773584905660377E-2"/>
    <s v="0000003"/>
    <n v="2.9865125240847785E-2"/>
    <n v="23.366120218579233"/>
    <s v="3 Ashdown Court"/>
    <s v="Ashdown Court ASTs"/>
    <b v="0"/>
    <s v="AST"/>
    <s v=""/>
    <b v="0"/>
    <n v="539"/>
    <s v="070002"/>
    <n v="30"/>
    <d v="2014-11-18T00:00:00"/>
    <s v="F003"/>
    <n v="0"/>
    <n v="3.5668718359794731E-2"/>
    <n v="0.14192434994268935"/>
    <n v="251750"/>
    <n v="0.95"/>
    <m/>
    <n v="11020"/>
    <n v="164563"/>
    <s v="AST"/>
  </r>
  <r>
    <d v="2001-06-08T00:00:00"/>
    <s v="15:16:42"/>
    <n v="730"/>
    <n v="31"/>
    <b v="0"/>
    <s v=""/>
    <s v="E63A"/>
    <s v="Du Cane Court"/>
    <s v="SW17"/>
    <x v="2"/>
    <s v="South West London (Outer)"/>
    <s v="1KB"/>
    <n v="1636"/>
    <m/>
    <n v="0"/>
    <n v="256"/>
    <s v="RBS"/>
    <d v="2004-06-01T00:00:00"/>
    <d v="2000-05-17T00:00:00"/>
    <m/>
    <m/>
    <d v="2017-12-21T00:00:00"/>
    <s v="22-Feb-2020"/>
    <n v="0"/>
    <n v="12828"/>
    <d v="2018-01-08T00:00:00"/>
    <d v="2018-01-26T00:00:00"/>
    <m/>
    <m/>
    <n v="4"/>
    <m/>
    <m/>
    <m/>
    <n v="0"/>
    <s v="Portico"/>
    <s v=""/>
    <s v=""/>
    <n v="0.03"/>
    <n v="0"/>
    <n v="20"/>
    <n v="0"/>
    <n v="225000"/>
    <n v="260000"/>
    <n v="0"/>
    <n v="0"/>
    <n v="0"/>
    <n v="0"/>
    <n v="0"/>
    <n v="0"/>
    <n v="260000"/>
    <n v="0"/>
    <b v="0"/>
    <b v="0"/>
    <n v="0"/>
    <n v="0"/>
    <n v="0"/>
    <n v="98805"/>
    <n v="0"/>
    <n v="0"/>
    <d v="2001-06-08T00:00:00"/>
    <s v="MB"/>
    <n v="0"/>
    <s v="Askey"/>
    <b v="0"/>
    <b v="0"/>
    <b v="0"/>
    <b v="0"/>
    <b v="0"/>
    <n v="0"/>
    <b v="1"/>
    <m/>
    <n v="2"/>
    <m/>
    <n v="1069"/>
    <n v="246.69230769230768"/>
    <n v="98805"/>
    <n v="9360"/>
    <n v="138835"/>
    <n v="1.4051414402105156"/>
    <n v="0.5339807692307692"/>
    <n v="1015.625"/>
    <n v="12220"/>
    <n v="0"/>
    <n v="9360"/>
    <n v="260000"/>
    <n v="5.1935222672064775E-2"/>
    <n v="4.3129554655870449E-2"/>
    <s v="E0000063"/>
    <n v="4.9754500818330605E-2"/>
    <n v="50.109375"/>
    <s v="E63A Du Cane Court"/>
    <s v="Du Cane Court ASTs"/>
    <b v="0"/>
    <s v="AST"/>
    <s v="AST"/>
    <b v="0"/>
    <n v="539"/>
    <s v="100121"/>
    <n v="92"/>
    <d v="2018-02-23T00:00:00"/>
    <s v="FE63A"/>
    <n v="0"/>
    <n v="3.6354655251329242E-2"/>
    <n v="0.10781843024138454"/>
    <n v="247000"/>
    <n v="0.95"/>
    <m/>
    <n v="10653"/>
    <n v="138835"/>
    <s v="AST"/>
  </r>
  <r>
    <m/>
    <s v=""/>
    <n v="994"/>
    <n v="0"/>
    <b v="0"/>
    <s v=""/>
    <s v="130"/>
    <s v="Eaton Manor"/>
    <s v="BN3 3PT"/>
    <x v="4"/>
    <s v="South Coast"/>
    <s v="3KB"/>
    <n v="1996"/>
    <m/>
    <n v="0"/>
    <n v="975"/>
    <s v="AVIVA"/>
    <d v="2005-06-01T00:00:00"/>
    <d v="1999-02-16T00:00:00"/>
    <m/>
    <m/>
    <d v="2010-05-17T00:00:00"/>
    <s v="on-going"/>
    <n v="0"/>
    <n v="12852"/>
    <d v="2010-05-17T00:00:00"/>
    <d v="2010-07-02T00:00:00"/>
    <m/>
    <m/>
    <n v="4"/>
    <m/>
    <m/>
    <m/>
    <n v="0"/>
    <s v=""/>
    <s v=""/>
    <s v=""/>
    <n v="0.03"/>
    <n v="0"/>
    <n v="20"/>
    <n v="0"/>
    <n v="280000"/>
    <n v="275000"/>
    <n v="0"/>
    <n v="0"/>
    <n v="0"/>
    <n v="0"/>
    <n v="0"/>
    <n v="0"/>
    <n v="275000"/>
    <n v="0"/>
    <b v="0"/>
    <b v="0"/>
    <n v="0"/>
    <n v="0"/>
    <n v="0"/>
    <n v="131980"/>
    <n v="0"/>
    <n v="0"/>
    <m/>
    <s v="PY"/>
    <n v="0"/>
    <s v="Maguire"/>
    <b v="0"/>
    <b v="0"/>
    <b v="0"/>
    <b v="0"/>
    <b v="0"/>
    <n v="0"/>
    <b v="1"/>
    <m/>
    <n v="6"/>
    <m/>
    <n v="1071"/>
    <n v="247.15384615384616"/>
    <n v="131980"/>
    <n v="9900"/>
    <n v="119370"/>
    <n v="0.90445522048795268"/>
    <n v="0.43407272727272728"/>
    <n v="282.05128205128204"/>
    <n v="12240"/>
    <n v="0"/>
    <n v="9900"/>
    <n v="275000"/>
    <n v="4.9194258373205742E-2"/>
    <n v="3.949090909090909E-2"/>
    <s v="0000130"/>
    <n v="0.05"/>
    <n v="13.181538461538462"/>
    <s v="130 Eaton Manor"/>
    <s v="Eaton Manor ASTs"/>
    <b v="0"/>
    <s v="AST"/>
    <s v=""/>
    <b v="0"/>
    <n v="539"/>
    <s v="043001"/>
    <n v="243"/>
    <d v="2010-07-30T00:00:00"/>
    <s v="F130"/>
    <n v="0"/>
    <n v="3.4435980274802762E-2"/>
    <n v="7.8170934990150029E-2"/>
    <n v="261250"/>
    <n v="0.875"/>
    <m/>
    <n v="10317"/>
    <n v="119370"/>
    <s v="AST"/>
  </r>
  <r>
    <d v="2001-08-09T00:00:00"/>
    <s v="11:00:26"/>
    <n v="727"/>
    <n v="31"/>
    <b v="0"/>
    <s v=""/>
    <s v="D36A"/>
    <s v="Du Cane Court"/>
    <s v="SW17"/>
    <x v="2"/>
    <s v="South West London (Outer)"/>
    <s v="1KB"/>
    <n v="1818"/>
    <m/>
    <n v="0"/>
    <n v="256"/>
    <s v="RBS"/>
    <d v="2004-06-01T00:00:00"/>
    <d v="2000-05-17T00:00:00"/>
    <m/>
    <m/>
    <d v="2009-12-31T00:00:00"/>
    <s v="07-Oct-2019"/>
    <n v="0"/>
    <n v="12864"/>
    <d v="2006-02-01T00:00:00"/>
    <d v="2006-03-03T00:00:00"/>
    <m/>
    <m/>
    <n v="4"/>
    <m/>
    <m/>
    <m/>
    <n v="0"/>
    <s v="Bushells"/>
    <s v=""/>
    <s v=""/>
    <n v="0.03"/>
    <n v="0"/>
    <n v="20"/>
    <n v="0"/>
    <n v="260000"/>
    <n v="260000"/>
    <n v="0"/>
    <n v="0"/>
    <n v="0"/>
    <n v="0"/>
    <n v="0"/>
    <n v="0"/>
    <n v="260000"/>
    <n v="0"/>
    <b v="1"/>
    <b v="0"/>
    <n v="0"/>
    <n v="0"/>
    <n v="0"/>
    <n v="78391"/>
    <n v="0"/>
    <n v="0"/>
    <d v="2001-06-08T00:00:00"/>
    <s v="MB"/>
    <n v="0"/>
    <s v="Ark"/>
    <b v="0"/>
    <b v="0"/>
    <b v="0"/>
    <b v="0"/>
    <b v="0"/>
    <n v="0"/>
    <b v="1"/>
    <m/>
    <n v="4"/>
    <m/>
    <n v="1072"/>
    <n v="247.38461538461539"/>
    <n v="78391"/>
    <n v="9360"/>
    <n v="159249"/>
    <n v="2.0314704494138356"/>
    <n v="0.61249615384615386"/>
    <n v="1015.625"/>
    <n v="12372"/>
    <n v="0"/>
    <n v="9360"/>
    <n v="260000"/>
    <n v="5.2080971659919026E-2"/>
    <n v="4.2538461538461539E-2"/>
    <s v="D0000036"/>
    <n v="3.976721629485936E-2"/>
    <n v="50.25"/>
    <s v="D36A Du Cane Court"/>
    <s v="Du Cane Court ASTs"/>
    <b v="0"/>
    <s v="AST"/>
    <s v=""/>
    <b v="0"/>
    <n v="539"/>
    <s v="100121"/>
    <n v="89"/>
    <d v="2015-10-08T00:00:00"/>
    <s v="FD36A"/>
    <n v="0"/>
    <n v="3.6456679541089755E-2"/>
    <n v="0.13403324361214936"/>
    <n v="247000"/>
    <n v="0.95"/>
    <m/>
    <n v="10507"/>
    <n v="159249"/>
    <s v="AST"/>
  </r>
  <r>
    <m/>
    <s v=""/>
    <n v="1698"/>
    <n v="0"/>
    <b v="0"/>
    <s v=""/>
    <s v="15"/>
    <s v="Lebanon Close"/>
    <s v="EX4"/>
    <x v="5"/>
    <s v="Exeter"/>
    <s v="5KBH"/>
    <n v="697"/>
    <m/>
    <n v="0"/>
    <n v="979"/>
    <s v="Nationwide"/>
    <d v="2003-11-01T00:00:00"/>
    <d v="2001-06-05T00:00:00"/>
    <d v="2005-11-28T00:00:00"/>
    <d v="2005-12-31T00:00:00"/>
    <d v="2005-12-31T00:00:00"/>
    <s v="31-May-2019"/>
    <n v="0"/>
    <n v="12900"/>
    <d v="2006-01-16T00:00:00"/>
    <d v="2006-03-17T00:00:00"/>
    <m/>
    <m/>
    <n v="4"/>
    <m/>
    <m/>
    <m/>
    <n v="0"/>
    <s v=""/>
    <s v=""/>
    <s v=""/>
    <n v="0.03"/>
    <n v="0"/>
    <n v="20"/>
    <n v="0"/>
    <n v="250000"/>
    <n v="240000"/>
    <n v="0"/>
    <n v="0"/>
    <n v="0"/>
    <n v="0"/>
    <n v="0"/>
    <n v="0"/>
    <n v="240000"/>
    <n v="0"/>
    <b v="1"/>
    <b v="0"/>
    <n v="0"/>
    <n v="0"/>
    <n v="0"/>
    <n v="102328"/>
    <n v="0"/>
    <n v="0"/>
    <m/>
    <s v="MB"/>
    <n v="0"/>
    <s v="F&amp;F"/>
    <b v="0"/>
    <b v="0"/>
    <b v="0"/>
    <b v="0"/>
    <b v="0"/>
    <n v="0"/>
    <b v="1"/>
    <m/>
    <n v="8"/>
    <m/>
    <n v="1075"/>
    <n v="248.07692307692307"/>
    <n v="102328"/>
    <n v="8640"/>
    <n v="117032"/>
    <n v="1.1436947853959816"/>
    <n v="0.48763333333333331"/>
    <n v="245.14811031664965"/>
    <n v="12048"/>
    <n v="0"/>
    <n v="8640"/>
    <n v="240000"/>
    <n v="5.6578947368421055E-2"/>
    <n v="5.1438596491228068E-2"/>
    <s v="0000015"/>
    <n v="7.0717131474103592E-2"/>
    <n v="13.176710929519919"/>
    <s v="15 Lebanon Close"/>
    <s v="Exeter ASTs - Queensway Portfolio"/>
    <b v="0"/>
    <s v="AST"/>
    <s v=""/>
    <b v="0"/>
    <n v="475"/>
    <s v="056002"/>
    <n v="471"/>
    <d v="2006-03-14T00:00:00"/>
    <s v="HLC15"/>
    <n v="0"/>
    <n v="3.9605262483421125E-2"/>
    <n v="0.11461183644750216"/>
    <n v="228000"/>
    <n v="0.95"/>
    <m/>
    <n v="11728"/>
    <n v="117032"/>
    <s v="AST"/>
  </r>
  <r>
    <d v="2001-10-05T00:00:00"/>
    <s v="15:15:55"/>
    <n v="780"/>
    <n v="32"/>
    <b v="0"/>
    <s v=""/>
    <s v="39"/>
    <s v="Fairland House"/>
    <s v="BR2 9JJ"/>
    <x v="2"/>
    <s v="Bromley"/>
    <s v="3KB F"/>
    <n v="1358"/>
    <m/>
    <n v="0"/>
    <n v="773"/>
    <s v="Nationwide"/>
    <d v="2003-11-01T00:00:00"/>
    <d v="2001-06-05T00:00:00"/>
    <m/>
    <m/>
    <d v="2003-11-30T00:00:00"/>
    <s v="28-Jun-2020"/>
    <n v="0"/>
    <n v="12960"/>
    <d v="2003-12-01T00:00:00"/>
    <d v="2004-01-25T00:00:00"/>
    <m/>
    <m/>
    <n v="4"/>
    <m/>
    <m/>
    <m/>
    <n v="0"/>
    <s v=""/>
    <s v=""/>
    <s v=""/>
    <n v="0.03"/>
    <n v="0"/>
    <n v="20"/>
    <n v="3067"/>
    <n v="325000"/>
    <n v="300000"/>
    <n v="0"/>
    <n v="0"/>
    <n v="0"/>
    <n v="0"/>
    <n v="0"/>
    <n v="0"/>
    <n v="300000"/>
    <n v="0"/>
    <b v="1"/>
    <b v="0"/>
    <n v="0"/>
    <n v="0"/>
    <n v="0"/>
    <n v="103087"/>
    <n v="0"/>
    <n v="0"/>
    <d v="2001-07-13T00:00:00"/>
    <s v="PY"/>
    <n v="0"/>
    <s v="C.Marsh"/>
    <b v="0"/>
    <b v="0"/>
    <b v="0"/>
    <b v="0"/>
    <b v="0"/>
    <n v="0"/>
    <b v="1"/>
    <m/>
    <n v="7"/>
    <m/>
    <n v="1080"/>
    <n v="249.23076923076923"/>
    <n v="103087"/>
    <n v="10800"/>
    <n v="171113"/>
    <n v="1.65988921978523"/>
    <n v="0.57037666666666664"/>
    <n v="388.09831824062098"/>
    <n v="12120"/>
    <n v="0"/>
    <n v="10800"/>
    <n v="300000"/>
    <n v="4.5473684210526319E-2"/>
    <n v="3.9042105263157892E-2"/>
    <s v="0000039"/>
    <n v="6.9306930693069313E-2"/>
    <n v="16.765847347994825"/>
    <s v="39 Fairland House"/>
    <s v="Bromley ASTs - Queensway Portfolio"/>
    <b v="0"/>
    <s v="AST"/>
    <s v=""/>
    <b v="0"/>
    <n v="475"/>
    <s v="056004"/>
    <n v="127"/>
    <d v="2013-06-29T00:00:00"/>
    <s v="F039"/>
    <n v="0"/>
    <n v="3.1831578405279864E-2"/>
    <n v="0.10793795531929341"/>
    <n v="285000"/>
    <n v="0.92500000000000004"/>
    <m/>
    <n v="11127"/>
    <n v="171113"/>
    <s v="AST"/>
  </r>
  <r>
    <m/>
    <s v=""/>
    <n v="1015"/>
    <n v="0"/>
    <b v="0"/>
    <s v=""/>
    <s v="87"/>
    <s v="Eaton Manor"/>
    <s v="BN3 3PT"/>
    <x v="4"/>
    <s v="South Coast"/>
    <s v="3KB"/>
    <n v="1996"/>
    <m/>
    <n v="0"/>
    <n v="690"/>
    <s v="AVIVA"/>
    <d v="2005-06-01T00:00:00"/>
    <d v="1999-02-16T00:00:00"/>
    <m/>
    <m/>
    <d v="2009-05-31T00:00:00"/>
    <s v="30-Mar-2019"/>
    <n v="0"/>
    <n v="12978"/>
    <d v="2009-06-03T00:00:00"/>
    <d v="2009-07-13T00:00:00"/>
    <m/>
    <m/>
    <n v="4"/>
    <m/>
    <m/>
    <m/>
    <n v="0"/>
    <s v=""/>
    <s v=""/>
    <s v=""/>
    <n v="0.03"/>
    <n v="0"/>
    <n v="20"/>
    <n v="0"/>
    <n v="280000"/>
    <n v="275000"/>
    <n v="0"/>
    <n v="0"/>
    <n v="0"/>
    <n v="0"/>
    <n v="0"/>
    <n v="0"/>
    <n v="275000"/>
    <n v="0"/>
    <b v="1"/>
    <b v="0"/>
    <n v="0"/>
    <n v="0"/>
    <n v="0"/>
    <n v="119881"/>
    <n v="0"/>
    <n v="0"/>
    <m/>
    <s v="PY"/>
    <n v="0"/>
    <s v="Maguire"/>
    <b v="0"/>
    <b v="0"/>
    <b v="0"/>
    <b v="0"/>
    <b v="0"/>
    <n v="0"/>
    <b v="1"/>
    <m/>
    <n v="5"/>
    <m/>
    <n v="1081.5"/>
    <n v="249.57692307692307"/>
    <n v="119881"/>
    <n v="9900"/>
    <n v="131469"/>
    <n v="1.0966625236693055"/>
    <n v="0.47806909090909089"/>
    <n v="398.55072463768118"/>
    <n v="12978"/>
    <n v="0"/>
    <n v="9900"/>
    <n v="275000"/>
    <n v="4.9676555023923444E-2"/>
    <n v="3.9973205741626792E-2"/>
    <s v="0000087"/>
    <n v="0"/>
    <n v="18.808695652173913"/>
    <s v="87 Eaton Manor"/>
    <s v="Eaton Manor ASTs"/>
    <b v="0"/>
    <s v="AST"/>
    <s v=""/>
    <b v="0"/>
    <n v="539"/>
    <s v="043001"/>
    <n v="263"/>
    <d v="2016-05-10T00:00:00"/>
    <s v="F087"/>
    <n v="0"/>
    <n v="3.4773587924555725E-2"/>
    <n v="8.7111385457245102E-2"/>
    <n v="261250"/>
    <n v="0.875"/>
    <m/>
    <n v="10443"/>
    <n v="131469"/>
    <s v="AST"/>
  </r>
  <r>
    <m/>
    <s v=""/>
    <n v="2967"/>
    <n v="0"/>
    <b v="0"/>
    <s v=""/>
    <s v="25"/>
    <s v="Fairland House"/>
    <s v="BR2"/>
    <x v="2"/>
    <s v="South"/>
    <s v="3KB F"/>
    <n v="1358"/>
    <m/>
    <n v="0"/>
    <n v="652"/>
    <s v="Nationwide"/>
    <m/>
    <d v="2001-06-05T00:00:00"/>
    <d v="2012-08-17T00:00:00"/>
    <m/>
    <d v="2012-09-03T00:00:00"/>
    <s v="15-Jun-2019"/>
    <n v="0"/>
    <n v="12984"/>
    <d v="2012-10-01T00:00:00"/>
    <d v="2012-12-12T00:00:00"/>
    <m/>
    <m/>
    <n v="4"/>
    <m/>
    <m/>
    <m/>
    <n v="0"/>
    <s v=""/>
    <s v=""/>
    <s v=""/>
    <n v="0.03"/>
    <n v="0"/>
    <n v="20"/>
    <n v="0"/>
    <n v="325000"/>
    <n v="300000"/>
    <n v="0"/>
    <n v="0"/>
    <n v="0"/>
    <n v="0"/>
    <n v="0"/>
    <n v="0"/>
    <n v="300000"/>
    <n v="0"/>
    <b v="0"/>
    <b v="0"/>
    <n v="0"/>
    <n v="0"/>
    <n v="0"/>
    <n v="119859"/>
    <n v="0"/>
    <n v="0"/>
    <m/>
    <s v="PY"/>
    <n v="0"/>
    <s v="Black"/>
    <b v="0"/>
    <b v="0"/>
    <b v="0"/>
    <b v="0"/>
    <b v="0"/>
    <n v="0"/>
    <b v="0"/>
    <m/>
    <n v="10"/>
    <m/>
    <n v="1082"/>
    <n v="249.69230769230768"/>
    <n v="119859"/>
    <n v="10800"/>
    <n v="154341"/>
    <n v="1.2876880334392911"/>
    <n v="0.51446999999999998"/>
    <n v="460.12269938650309"/>
    <n v="12360"/>
    <n v="0"/>
    <n v="10800"/>
    <n v="300000"/>
    <n v="4.5557894736842103E-2"/>
    <n v="4.0792982456140353E-2"/>
    <s v="0000025"/>
    <n v="5.0485436893203881E-2"/>
    <n v="19.914110429447852"/>
    <s v="25 Fairland House"/>
    <s v="Bromley ASTs - Queensway Portfolio"/>
    <b v="0"/>
    <s v="AST"/>
    <s v=""/>
    <b v="0"/>
    <n v="0"/>
    <s v="056004"/>
    <n v="1682"/>
    <d v="2017-06-16T00:00:00"/>
    <s v="F025"/>
    <n v="0"/>
    <n v="3.1890525772697048E-2"/>
    <n v="9.6997305166904441E-2"/>
    <n v="285000"/>
    <n v="0.92500000000000004"/>
    <m/>
    <n v="11626"/>
    <n v="154341"/>
    <s v="AST"/>
  </r>
  <r>
    <m/>
    <s v=""/>
    <n v="4601"/>
    <n v="0"/>
    <b v="0"/>
    <s v="This was valued via Porter rent YP for Year End Valuation, but since sale of the freehold March 2019 it is now an AST and thus the asking price relects the AST investment value being as close to the year end value as possible."/>
    <s v="D"/>
    <s v="Heath Rise"/>
    <s v="SW15"/>
    <x v="2"/>
    <s v="South West London/surrey"/>
    <s v="3KB"/>
    <n v="1591"/>
    <m/>
    <n v="0"/>
    <n v="650"/>
    <s v="Uncharged"/>
    <m/>
    <d v="1977-04-18T00:00:00"/>
    <m/>
    <m/>
    <m/>
    <s v="07-Mar-2020"/>
    <n v="0"/>
    <n v="13000"/>
    <m/>
    <m/>
    <m/>
    <m/>
    <n v="4"/>
    <m/>
    <m/>
    <m/>
    <n v="0"/>
    <s v=""/>
    <s v=""/>
    <s v=""/>
    <n v="0.03"/>
    <n v="0"/>
    <n v="20"/>
    <n v="0"/>
    <n v="0"/>
    <n v="404928"/>
    <n v="0"/>
    <n v="0"/>
    <n v="0"/>
    <n v="0"/>
    <n v="0"/>
    <n v="0"/>
    <n v="425000"/>
    <n v="0"/>
    <b v="0"/>
    <b v="0"/>
    <n v="0"/>
    <n v="0"/>
    <n v="0"/>
    <n v="17859"/>
    <n v="0"/>
    <n v="0"/>
    <m/>
    <s v="DS"/>
    <n v="0"/>
    <s v=""/>
    <b v="0"/>
    <b v="0"/>
    <b v="0"/>
    <b v="0"/>
    <b v="0"/>
    <n v="4"/>
    <b v="0"/>
    <m/>
    <m/>
    <m/>
    <n v="1083.3333333333333"/>
    <n v="250"/>
    <n v="17859"/>
    <n v="15300"/>
    <n v="370591"/>
    <n v="20.750937902458144"/>
    <n v="0.87197882352941181"/>
    <n v="653.84615384615381"/>
    <n v="0"/>
    <n v="0"/>
    <n v="15300"/>
    <n v="425000"/>
    <n v="3.219814241486068E-2"/>
    <n v="2.8257585139318885E-2"/>
    <s v="D0000000"/>
    <n v="0"/>
    <n v="20"/>
    <s v="D Heath Rise"/>
    <s v="Other AST Properties"/>
    <b v="0"/>
    <s v=""/>
    <s v="porter"/>
    <b v="0"/>
    <n v="0"/>
    <s v="001005"/>
    <n v="3354"/>
    <d v="2019-03-08T00:00:00"/>
    <s v="F000D"/>
    <n v="0"/>
    <n v="2.2538699306570709E-2"/>
    <n v="0.63883756089366706"/>
    <n v="403750"/>
    <n v="0.95"/>
    <m/>
    <n v="11409"/>
    <n v="370591"/>
    <s v="AST"/>
  </r>
  <r>
    <m/>
    <s v=""/>
    <n v="1282"/>
    <n v="0"/>
    <b v="0"/>
    <s v=""/>
    <s v="10"/>
    <s v="Lebanon Close (ast)"/>
    <s v="EX4"/>
    <x v="5"/>
    <s v="Exeter"/>
    <s v="5KBH"/>
    <n v="0"/>
    <m/>
    <n v="0"/>
    <n v="979"/>
    <s v="Nationwide"/>
    <d v="2003-11-01T00:00:00"/>
    <d v="2001-06-05T00:00:00"/>
    <m/>
    <m/>
    <d v="2019-01-31T00:00:00"/>
    <s v="vacant"/>
    <n v="8"/>
    <n v="13040"/>
    <d v="2019-02-25T00:00:00"/>
    <d v="2019-04-19T00:00:00"/>
    <m/>
    <m/>
    <n v="4"/>
    <m/>
    <m/>
    <m/>
    <n v="0"/>
    <s v="Wilkinson Grant"/>
    <s v=""/>
    <s v=""/>
    <n v="0.03"/>
    <n v="0"/>
    <n v="20"/>
    <n v="0"/>
    <n v="250000"/>
    <n v="240000"/>
    <n v="0"/>
    <n v="0"/>
    <n v="0"/>
    <n v="0"/>
    <n v="0"/>
    <n v="0"/>
    <n v="240000"/>
    <n v="0"/>
    <b v="1"/>
    <b v="0"/>
    <n v="0"/>
    <n v="0"/>
    <n v="25600"/>
    <n v="71541"/>
    <n v="0"/>
    <n v="0"/>
    <m/>
    <s v="JW"/>
    <n v="0"/>
    <s v="F&amp;F"/>
    <b v="0"/>
    <b v="0"/>
    <b v="0"/>
    <b v="0"/>
    <b v="0"/>
    <n v="0"/>
    <b v="1"/>
    <m/>
    <n v="7"/>
    <m/>
    <n v="1086.6666666666667"/>
    <n v="250.76923076923077"/>
    <n v="97141"/>
    <n v="8640"/>
    <n v="122219"/>
    <n v="1.2581608177803398"/>
    <n v="0.50924583333333329"/>
    <n v="245.14811031664965"/>
    <n v="10040"/>
    <n v="0"/>
    <n v="8640"/>
    <n v="240000"/>
    <n v="5.7192982456140351E-2"/>
    <n v="5.5109649122807018E-2"/>
    <s v="0000010"/>
    <n v="0.29880478087649404"/>
    <n v="13.319713993871297"/>
    <s v="10 Lebanon Close (ast)"/>
    <s v="Under Modernisation for Let - for current ASTs"/>
    <b v="0"/>
    <s v="AST"/>
    <s v="AST"/>
    <b v="0"/>
    <n v="475"/>
    <s v="056002"/>
    <n v="363"/>
    <m/>
    <s v="HLC10"/>
    <n v="26.149131767109296"/>
    <n v="4.0035087037504767E-2"/>
    <n v="0.17563355278791182"/>
    <n v="228000"/>
    <n v="0.95"/>
    <m/>
    <n v="12565"/>
    <n v="122219"/>
    <s v="AST"/>
  </r>
  <r>
    <m/>
    <s v=""/>
    <n v="1014"/>
    <n v="0"/>
    <b v="0"/>
    <s v=""/>
    <s v="83"/>
    <s v="Eaton Manor"/>
    <s v="BN3 3PT"/>
    <x v="4"/>
    <s v="South Coast"/>
    <s v="3KB"/>
    <n v="1996"/>
    <m/>
    <n v="0"/>
    <n v="690"/>
    <s v="AVIVA"/>
    <d v="2005-06-01T00:00:00"/>
    <d v="1999-02-16T00:00:00"/>
    <m/>
    <m/>
    <d v="2015-03-05T00:00:00"/>
    <s v="17-Apr-2019"/>
    <n v="0"/>
    <n v="13044"/>
    <d v="2015-03-09T00:00:00"/>
    <d v="2015-03-26T00:00:00"/>
    <m/>
    <m/>
    <n v="4"/>
    <m/>
    <m/>
    <m/>
    <n v="0"/>
    <s v=""/>
    <s v=""/>
    <s v=""/>
    <n v="0.03"/>
    <n v="0"/>
    <n v="20"/>
    <n v="0"/>
    <n v="280000"/>
    <n v="275000"/>
    <n v="0"/>
    <n v="0"/>
    <n v="0"/>
    <n v="0"/>
    <n v="0"/>
    <n v="0"/>
    <n v="275000"/>
    <n v="0"/>
    <b v="0"/>
    <b v="0"/>
    <n v="0"/>
    <n v="0"/>
    <n v="0"/>
    <n v="140225"/>
    <n v="0"/>
    <n v="0"/>
    <m/>
    <s v="PY"/>
    <n v="0"/>
    <s v="Maguire"/>
    <b v="0"/>
    <b v="0"/>
    <b v="0"/>
    <b v="0"/>
    <b v="0"/>
    <n v="0"/>
    <b v="1"/>
    <m/>
    <n v="2"/>
    <m/>
    <n v="1087"/>
    <n v="250.84615384615384"/>
    <n v="140225"/>
    <n v="9900"/>
    <n v="111125"/>
    <n v="0.79247637725084685"/>
    <n v="0.40409090909090911"/>
    <n v="398.55072463768118"/>
    <n v="13068"/>
    <n v="0"/>
    <n v="9900"/>
    <n v="275000"/>
    <n v="4.9929186602870816E-2"/>
    <n v="4.0225837320574165E-2"/>
    <s v="0000083"/>
    <n v="-1.8365472910927456E-3"/>
    <n v="18.904347826086955"/>
    <s v="83 Eaton Manor"/>
    <s v="Eaton Manor ASTs"/>
    <b v="0"/>
    <s v="AST"/>
    <s v=""/>
    <b v="0"/>
    <n v="539"/>
    <s v="043001"/>
    <n v="262"/>
    <d v="2015-04-18T00:00:00"/>
    <s v="F083"/>
    <n v="0"/>
    <n v="3.4950430026807283E-2"/>
    <n v="7.494384025673026E-2"/>
    <n v="261250"/>
    <n v="0.875"/>
    <m/>
    <n v="10509"/>
    <n v="111125"/>
    <s v="AST"/>
  </r>
  <r>
    <d v="2001-10-05T00:00:00"/>
    <s v="15:13:38"/>
    <n v="771"/>
    <n v="32"/>
    <b v="0"/>
    <s v=""/>
    <s v="42"/>
    <s v="Fairland House"/>
    <s v="BR2 9JJ"/>
    <x v="2"/>
    <s v="Bromley"/>
    <s v="3KB F"/>
    <n v="1358"/>
    <m/>
    <n v="0"/>
    <n v="773"/>
    <s v="Nationwide"/>
    <d v="2003-11-01T00:00:00"/>
    <d v="2001-06-05T00:00:00"/>
    <m/>
    <m/>
    <d v="2008-09-30T00:00:00"/>
    <s v="09-Nov-2018"/>
    <n v="0"/>
    <n v="13104"/>
    <d v="2012-11-05T00:00:00"/>
    <d v="2012-11-09T00:00:00"/>
    <m/>
    <m/>
    <n v="4"/>
    <m/>
    <m/>
    <m/>
    <n v="0"/>
    <s v=""/>
    <s v=""/>
    <s v=""/>
    <n v="0.03"/>
    <n v="0"/>
    <n v="20"/>
    <n v="3067"/>
    <n v="325000"/>
    <n v="300000"/>
    <n v="0"/>
    <n v="0"/>
    <n v="0"/>
    <n v="0"/>
    <n v="0"/>
    <n v="0"/>
    <n v="300000"/>
    <n v="0"/>
    <b v="1"/>
    <b v="0"/>
    <n v="0"/>
    <n v="0"/>
    <n v="0"/>
    <n v="120736"/>
    <n v="0"/>
    <n v="0"/>
    <d v="2001-07-13T00:00:00"/>
    <s v="PY"/>
    <n v="0"/>
    <s v="Black"/>
    <b v="0"/>
    <b v="0"/>
    <b v="0"/>
    <b v="0"/>
    <b v="0"/>
    <n v="0"/>
    <b v="1"/>
    <m/>
    <n v="0"/>
    <m/>
    <n v="1092"/>
    <n v="252"/>
    <n v="120736"/>
    <n v="10800"/>
    <n v="153464"/>
    <n v="1.2710707659687253"/>
    <n v="0.51154666666666671"/>
    <n v="388.09831824062098"/>
    <n v="12430"/>
    <n v="0"/>
    <n v="10800"/>
    <n v="300000"/>
    <n v="4.597894736842105E-2"/>
    <n v="3.954736842105263E-2"/>
    <s v="0000042"/>
    <n v="5.4223652453740952E-2"/>
    <n v="16.952134540750322"/>
    <s v="42 Fairland House"/>
    <s v="Bromley ASTs - Queensway Portfolio"/>
    <b v="0"/>
    <s v="AST"/>
    <s v=""/>
    <b v="0"/>
    <n v="475"/>
    <s v="056004"/>
    <n v="120"/>
    <d v="2012-11-10T00:00:00"/>
    <s v="F042"/>
    <n v="0"/>
    <n v="3.2185262609782966E-2"/>
    <n v="9.3352438377948585E-2"/>
    <n v="285000"/>
    <n v="0.92500000000000004"/>
    <m/>
    <n v="11271"/>
    <n v="153464"/>
    <s v="AST"/>
  </r>
  <r>
    <m/>
    <s v=""/>
    <n v="1017"/>
    <n v="0"/>
    <b v="0"/>
    <s v=""/>
    <s v="91"/>
    <s v="Eaton Manor"/>
    <s v="BN3 3PT"/>
    <x v="4"/>
    <s v="South Coast"/>
    <s v="3KB"/>
    <n v="1996"/>
    <m/>
    <n v="0"/>
    <n v="690"/>
    <s v="AVIVA"/>
    <d v="2005-06-01T00:00:00"/>
    <d v="1999-02-16T00:00:00"/>
    <m/>
    <m/>
    <d v="2013-06-16T00:00:00"/>
    <s v="23-May-2019"/>
    <n v="0"/>
    <n v="13114"/>
    <d v="2013-06-17T00:00:00"/>
    <d v="2013-07-15T00:00:00"/>
    <m/>
    <m/>
    <n v="4"/>
    <m/>
    <m/>
    <m/>
    <n v="0"/>
    <s v=""/>
    <s v=""/>
    <s v=""/>
    <n v="0.03"/>
    <n v="0"/>
    <n v="20"/>
    <n v="0"/>
    <n v="280000"/>
    <n v="275000"/>
    <n v="0"/>
    <n v="0"/>
    <n v="0"/>
    <n v="0"/>
    <n v="0"/>
    <n v="0"/>
    <n v="275000"/>
    <n v="0"/>
    <b v="1"/>
    <b v="0"/>
    <n v="0"/>
    <n v="0"/>
    <n v="0"/>
    <n v="105765"/>
    <n v="0"/>
    <n v="0"/>
    <m/>
    <s v="PY"/>
    <n v="0"/>
    <s v="Maguire"/>
    <b v="0"/>
    <b v="0"/>
    <b v="0"/>
    <b v="0"/>
    <b v="0"/>
    <n v="0"/>
    <b v="1"/>
    <m/>
    <n v="4"/>
    <m/>
    <n v="1092.8333333333333"/>
    <n v="252.19230769230768"/>
    <n v="105765"/>
    <n v="9900"/>
    <n v="145585"/>
    <n v="1.3764950598023922"/>
    <n v="0.52939999999999998"/>
    <n v="398.55072463768118"/>
    <n v="12732"/>
    <n v="0"/>
    <n v="9900"/>
    <n v="275000"/>
    <n v="5.0197129186602872E-2"/>
    <n v="4.0493779904306221E-2"/>
    <s v="0000091"/>
    <n v="3.0003141690229343E-2"/>
    <n v="19.005797101449275"/>
    <s v="91 Eaton Manor"/>
    <s v="Eaton Manor ASTs"/>
    <b v="0"/>
    <s v="AST"/>
    <s v=""/>
    <b v="0"/>
    <n v="539"/>
    <s v="043001"/>
    <n v="265"/>
    <d v="2014-05-24T00:00:00"/>
    <s v="F091"/>
    <n v="0"/>
    <n v="3.5137989832225602E-2"/>
    <n v="0.10002363730912874"/>
    <n v="261250"/>
    <n v="0.875"/>
    <m/>
    <n v="10579"/>
    <n v="145585"/>
    <s v="AST"/>
  </r>
  <r>
    <d v="2001-10-26T00:00:00"/>
    <s v="11:44:27"/>
    <n v="777"/>
    <n v="32"/>
    <b v="0"/>
    <s v=""/>
    <s v="21"/>
    <s v="Fairland House"/>
    <s v="BR2 9JJ"/>
    <x v="2"/>
    <s v="Bromley"/>
    <s v="3KB F"/>
    <n v="1358"/>
    <m/>
    <n v="0"/>
    <n v="652"/>
    <s v="Nationwide"/>
    <d v="2003-11-01T00:00:00"/>
    <d v="2001-06-05T00:00:00"/>
    <m/>
    <m/>
    <d v="2009-07-07T00:00:00"/>
    <s v="17-Sep-2019"/>
    <n v="0"/>
    <n v="13140"/>
    <m/>
    <m/>
    <m/>
    <m/>
    <n v="4"/>
    <m/>
    <m/>
    <m/>
    <n v="0"/>
    <s v=""/>
    <s v=""/>
    <s v=""/>
    <n v="0.03"/>
    <n v="0"/>
    <n v="20"/>
    <n v="4054"/>
    <n v="325000"/>
    <n v="300000"/>
    <n v="0"/>
    <n v="0"/>
    <n v="0"/>
    <n v="0"/>
    <n v="0"/>
    <n v="0"/>
    <n v="300000"/>
    <n v="0"/>
    <b v="0"/>
    <b v="0"/>
    <n v="0"/>
    <n v="0"/>
    <n v="0"/>
    <n v="107173"/>
    <n v="0"/>
    <n v="0"/>
    <d v="2001-10-19T00:00:00"/>
    <s v="PY"/>
    <n v="0"/>
    <s v=""/>
    <b v="0"/>
    <b v="0"/>
    <b v="0"/>
    <b v="0"/>
    <b v="0"/>
    <n v="0"/>
    <b v="1"/>
    <m/>
    <m/>
    <m/>
    <n v="1095"/>
    <n v="252.69230769230768"/>
    <n v="107173"/>
    <n v="10800"/>
    <n v="167027"/>
    <n v="1.5584802142330625"/>
    <n v="0.55675666666666668"/>
    <n v="460.12269938650309"/>
    <n v="12636"/>
    <n v="0"/>
    <n v="10800"/>
    <n v="300000"/>
    <n v="4.6105263157894739E-2"/>
    <n v="3.9673684210526312E-2"/>
    <s v="0000021"/>
    <n v="3.9886039886039885E-2"/>
    <n v="20.153374233128833"/>
    <s v="21 Fairland House"/>
    <s v="Bromley ASTs - Queensway Portfolio"/>
    <b v="0"/>
    <s v="AST"/>
    <s v=""/>
    <b v="0"/>
    <n v="475"/>
    <s v="056004"/>
    <n v="124"/>
    <d v="2009-09-18T00:00:00"/>
    <s v="F021"/>
    <n v="0"/>
    <n v="3.2273683660908749E-2"/>
    <n v="0.10550231868101108"/>
    <n v="285000"/>
    <n v="0.92500000000000004"/>
    <m/>
    <n v="11307"/>
    <n v="167027"/>
    <s v="AST"/>
  </r>
  <r>
    <m/>
    <s v=""/>
    <n v="998"/>
    <n v="0"/>
    <b v="0"/>
    <s v=""/>
    <s v="144"/>
    <s v="Eaton Manor"/>
    <s v="BN3 3PT"/>
    <x v="4"/>
    <s v="South Coast"/>
    <s v="3KB"/>
    <n v="1996"/>
    <m/>
    <n v="0"/>
    <n v="790"/>
    <s v="AVIVA"/>
    <d v="2005-06-01T00:00:00"/>
    <d v="1999-02-16T00:00:00"/>
    <m/>
    <m/>
    <d v="2018-03-12T00:00:00"/>
    <s v="14-Jun-2019"/>
    <n v="0"/>
    <n v="13200"/>
    <d v="2018-03-12T00:00:00"/>
    <d v="2018-03-23T00:00:00"/>
    <d v="2018-04-16T00:00:00"/>
    <m/>
    <n v="4"/>
    <m/>
    <m/>
    <m/>
    <n v="0"/>
    <s v="Priors/Y.Lee"/>
    <s v=""/>
    <s v=""/>
    <n v="0.03"/>
    <n v="0"/>
    <n v="20"/>
    <n v="0"/>
    <n v="280000"/>
    <n v="275000"/>
    <n v="0"/>
    <n v="0"/>
    <n v="0"/>
    <n v="0"/>
    <n v="0"/>
    <n v="0"/>
    <n v="275000"/>
    <n v="0"/>
    <b v="1"/>
    <b v="0"/>
    <n v="0"/>
    <n v="0"/>
    <n v="0"/>
    <n v="133271"/>
    <n v="0"/>
    <n v="0"/>
    <m/>
    <s v="PY"/>
    <n v="0"/>
    <s v="Maguire"/>
    <b v="0"/>
    <b v="0"/>
    <b v="0"/>
    <b v="0"/>
    <b v="0"/>
    <n v="0"/>
    <b v="1"/>
    <n v="50"/>
    <n v="1"/>
    <m/>
    <n v="1100"/>
    <n v="253.84615384615384"/>
    <n v="133271"/>
    <n v="9900"/>
    <n v="118079"/>
    <n v="0.88600670813605364"/>
    <n v="0.42937818181818183"/>
    <n v="348.1012658227848"/>
    <n v="14568"/>
    <n v="0"/>
    <n v="9900"/>
    <n v="275000"/>
    <n v="5.0526315789473683E-2"/>
    <n v="4.0822966507177032E-2"/>
    <s v="0000144"/>
    <n v="-9.3904448105436578E-2"/>
    <n v="16.708860759493671"/>
    <s v="144 Eaton Manor"/>
    <s v="Eaton Manor ASTs"/>
    <b v="0"/>
    <s v="AST"/>
    <s v="AST"/>
    <b v="0"/>
    <n v="539"/>
    <s v="043001"/>
    <n v="247"/>
    <d v="2018-06-15T00:00:00"/>
    <s v="F144"/>
    <n v="0"/>
    <n v="3.536842045031096E-2"/>
    <n v="8.0024911646194602E-2"/>
    <n v="261250"/>
    <n v="0.875"/>
    <m/>
    <n v="10665"/>
    <n v="118079"/>
    <s v="AST"/>
  </r>
  <r>
    <m/>
    <s v=""/>
    <n v="2500"/>
    <n v="0"/>
    <b v="0"/>
    <s v=""/>
    <s v="7"/>
    <s v="Fairland House"/>
    <s v="BR2"/>
    <x v="2"/>
    <s v="Kent"/>
    <s v="3KB F"/>
    <n v="1358"/>
    <m/>
    <n v="0"/>
    <n v="702"/>
    <s v="Nationwide"/>
    <m/>
    <d v="2001-06-05T00:00:00"/>
    <m/>
    <m/>
    <d v="2015-12-18T00:00:00"/>
    <s v="15-Jan-2020"/>
    <n v="0"/>
    <n v="13200"/>
    <d v="2009-10-12T00:00:00"/>
    <d v="2009-12-18T00:00:00"/>
    <m/>
    <m/>
    <n v="4"/>
    <m/>
    <m/>
    <m/>
    <n v="0"/>
    <s v="KFH"/>
    <s v=""/>
    <s v=""/>
    <n v="0.03"/>
    <n v="0"/>
    <n v="20"/>
    <n v="0"/>
    <n v="325000"/>
    <n v="300000"/>
    <n v="0"/>
    <n v="0"/>
    <n v="0"/>
    <n v="0"/>
    <n v="0"/>
    <n v="0"/>
    <n v="300000"/>
    <n v="0"/>
    <b v="0"/>
    <b v="0"/>
    <n v="0"/>
    <n v="0"/>
    <n v="0"/>
    <n v="114730"/>
    <n v="0"/>
    <n v="0"/>
    <m/>
    <s v="PY"/>
    <n v="0"/>
    <s v="Black"/>
    <b v="0"/>
    <b v="0"/>
    <b v="0"/>
    <b v="0"/>
    <b v="0"/>
    <n v="0"/>
    <b v="0"/>
    <m/>
    <n v="9"/>
    <m/>
    <n v="1100"/>
    <n v="253.84615384615384"/>
    <n v="114730"/>
    <n v="10800"/>
    <n v="159470"/>
    <n v="1.3899590342543362"/>
    <n v="0.53156666666666663"/>
    <n v="427.35042735042737"/>
    <n v="12900"/>
    <n v="0"/>
    <n v="10800"/>
    <n v="300000"/>
    <n v="4.6315789473684213E-2"/>
    <n v="3.9884210526315793E-2"/>
    <s v="0000007"/>
    <n v="2.3255813953488372E-2"/>
    <n v="18.803418803418804"/>
    <s v="7 Fairland House"/>
    <s v="Bromley ASTs - Queensway Portfolio"/>
    <b v="0"/>
    <s v="AST"/>
    <s v=""/>
    <b v="0"/>
    <n v="475"/>
    <s v="056004"/>
    <n v="1202"/>
    <d v="2016-01-16T00:00:00"/>
    <s v="F007"/>
    <n v="0"/>
    <n v="3.2421052079451715E-2"/>
    <n v="9.9076091693541354E-2"/>
    <n v="285000"/>
    <n v="0.92500000000000004"/>
    <m/>
    <n v="11367"/>
    <n v="159470"/>
    <s v="AST"/>
  </r>
  <r>
    <d v="2001-10-05T00:00:00"/>
    <s v="15:15:07"/>
    <n v="778"/>
    <n v="32"/>
    <b v="0"/>
    <s v=""/>
    <s v="30"/>
    <s v="Fairland House"/>
    <s v="BR2 9JJ"/>
    <x v="2"/>
    <s v="Bromley"/>
    <s v="3KB F"/>
    <n v="1358"/>
    <m/>
    <n v="0"/>
    <n v="652"/>
    <s v="Nationwide"/>
    <d v="2003-11-01T00:00:00"/>
    <d v="2001-06-05T00:00:00"/>
    <m/>
    <m/>
    <d v="2019-02-04T00:00:00"/>
    <s v="10-Mar-2020"/>
    <n v="0"/>
    <n v="13200"/>
    <d v="2019-02-19T00:00:00"/>
    <d v="2019-03-11T00:00:00"/>
    <m/>
    <m/>
    <n v="4"/>
    <m/>
    <m/>
    <m/>
    <n v="0"/>
    <s v=""/>
    <s v=""/>
    <s v=""/>
    <n v="0.03"/>
    <n v="0"/>
    <n v="20"/>
    <n v="3067"/>
    <n v="325000"/>
    <n v="300000"/>
    <n v="0"/>
    <n v="0"/>
    <n v="0"/>
    <n v="0"/>
    <n v="0"/>
    <n v="0"/>
    <n v="300000"/>
    <n v="0"/>
    <b v="1"/>
    <b v="0"/>
    <n v="0"/>
    <n v="0"/>
    <n v="11345"/>
    <n v="105040"/>
    <n v="0"/>
    <n v="0"/>
    <d v="2001-07-13T00:00:00"/>
    <s v="PY"/>
    <n v="0"/>
    <s v="N.Fleet"/>
    <b v="0"/>
    <b v="0"/>
    <b v="0"/>
    <b v="0"/>
    <b v="0"/>
    <n v="0"/>
    <b v="1"/>
    <m/>
    <n v="2"/>
    <m/>
    <n v="1100"/>
    <n v="253.84615384615384"/>
    <n v="116385"/>
    <n v="10800"/>
    <n v="157815"/>
    <n v="1.3559737079520557"/>
    <n v="0.52605000000000002"/>
    <n v="460.12269938650309"/>
    <n v="13656"/>
    <n v="0"/>
    <n v="10800"/>
    <n v="300000"/>
    <n v="4.6315789473684213E-2"/>
    <n v="3.9884210526315793E-2"/>
    <s v="0000030"/>
    <n v="-3.3391915641476276E-2"/>
    <n v="20.245398773006134"/>
    <s v="30 Fairland House"/>
    <s v="Bromley ASTs - Queensway Portfolio"/>
    <b v="0"/>
    <s v="AST"/>
    <s v="AST"/>
    <b v="0"/>
    <n v="475"/>
    <s v="056004"/>
    <n v="125"/>
    <d v="2019-03-11T00:00:00"/>
    <s v="F030"/>
    <n v="17.400306748466257"/>
    <n v="3.2421052079451715E-2"/>
    <n v="0.10821591774562071"/>
    <n v="285000"/>
    <n v="0.92500000000000004"/>
    <m/>
    <n v="11367"/>
    <n v="157815"/>
    <s v="AST"/>
  </r>
  <r>
    <m/>
    <s v=""/>
    <n v="4333"/>
    <n v="0"/>
    <b v="0"/>
    <s v=""/>
    <s v="17"/>
    <s v="Fairland House"/>
    <s v="BR2"/>
    <x v="2"/>
    <s v="Bromley"/>
    <s v="3KB F"/>
    <n v="1358"/>
    <m/>
    <n v="0"/>
    <n v="773"/>
    <s v="Nationwide"/>
    <m/>
    <d v="2001-06-05T00:00:00"/>
    <m/>
    <m/>
    <d v="2018-04-26T00:00:00"/>
    <s v="31-Oct-2021"/>
    <n v="0"/>
    <n v="13200"/>
    <d v="2018-06-25T00:00:00"/>
    <d v="2018-08-31T00:00:00"/>
    <m/>
    <d v="2018-10-15T00:00:00"/>
    <n v="4"/>
    <d v="2018-11-12T00:00:00"/>
    <m/>
    <m/>
    <n v="0"/>
    <s v="KFH"/>
    <s v=""/>
    <s v=""/>
    <n v="0.03"/>
    <n v="0"/>
    <n v="20"/>
    <n v="0"/>
    <n v="285000"/>
    <n v="300000"/>
    <n v="0"/>
    <n v="0"/>
    <n v="0"/>
    <n v="0"/>
    <n v="0"/>
    <n v="0"/>
    <n v="300000"/>
    <n v="0"/>
    <b v="0"/>
    <b v="0"/>
    <n v="0"/>
    <n v="0"/>
    <n v="0"/>
    <n v="135262"/>
    <n v="0"/>
    <n v="0"/>
    <m/>
    <s v="PY"/>
    <n v="0"/>
    <s v="N.Fleet"/>
    <b v="0"/>
    <b v="0"/>
    <b v="0"/>
    <b v="0"/>
    <b v="0"/>
    <n v="0"/>
    <b v="0"/>
    <m/>
    <n v="9"/>
    <n v="24"/>
    <n v="1100"/>
    <n v="253.84615384615384"/>
    <n v="135262"/>
    <n v="10800"/>
    <n v="138938"/>
    <n v="1.0271768863391049"/>
    <n v="0.46312666666666669"/>
    <n v="388.09831824062098"/>
    <n v="9635"/>
    <n v="0"/>
    <n v="10800"/>
    <n v="300000"/>
    <n v="4.6315789473684213E-2"/>
    <n v="4.1550877192982456E-2"/>
    <s v="0000017"/>
    <n v="0.37000518941359628"/>
    <n v="17.076326002587322"/>
    <s v="17 Fairland House"/>
    <s v="Bromley ASTs - Queensway Portfolio"/>
    <b v="0"/>
    <s v="AST"/>
    <s v="reg"/>
    <b v="0"/>
    <n v="0"/>
    <s v="056004"/>
    <n v="3081"/>
    <d v="2018-11-01T00:00:00"/>
    <s v="F017"/>
    <n v="0"/>
    <n v="3.2421052079451715E-2"/>
    <n v="8.7548609365527649E-2"/>
    <n v="285000"/>
    <n v="0.92500000000000004"/>
    <m/>
    <n v="11842"/>
    <n v="138938"/>
    <s v="AST"/>
  </r>
  <r>
    <d v="2001-10-05T00:00:00"/>
    <s v="15:14:32"/>
    <n v="776"/>
    <n v="32"/>
    <b v="0"/>
    <s v=""/>
    <s v="19"/>
    <s v="Fairland House"/>
    <s v="BR2 9JJ"/>
    <x v="2"/>
    <s v="Bromley"/>
    <s v="3KB F"/>
    <n v="1358"/>
    <m/>
    <n v="0"/>
    <n v="773"/>
    <s v="Nationwide"/>
    <d v="2003-11-01T00:00:00"/>
    <d v="2001-06-05T00:00:00"/>
    <m/>
    <m/>
    <d v="2018-06-30T00:00:00"/>
    <s v="29-Nov-2019"/>
    <n v="0"/>
    <n v="13200"/>
    <d v="2018-08-01T00:00:00"/>
    <d v="2018-10-23T00:00:00"/>
    <m/>
    <m/>
    <n v="4"/>
    <m/>
    <m/>
    <m/>
    <n v="0"/>
    <s v="KFH"/>
    <s v=""/>
    <s v=""/>
    <n v="0.03"/>
    <n v="0"/>
    <n v="20"/>
    <n v="3067"/>
    <n v="325000"/>
    <n v="300000"/>
    <n v="0"/>
    <n v="0"/>
    <n v="0"/>
    <n v="0"/>
    <n v="0"/>
    <n v="0"/>
    <n v="300000"/>
    <n v="0"/>
    <b v="1"/>
    <b v="0"/>
    <n v="0"/>
    <n v="0"/>
    <n v="0"/>
    <n v="182070"/>
    <n v="0"/>
    <n v="0"/>
    <d v="2001-07-13T00:00:00"/>
    <s v="PY"/>
    <n v="0"/>
    <s v="N.Fleet"/>
    <b v="0"/>
    <b v="0"/>
    <b v="0"/>
    <b v="0"/>
    <b v="0"/>
    <n v="0"/>
    <b v="1"/>
    <m/>
    <n v="11"/>
    <m/>
    <n v="1100"/>
    <n v="253.84615384615384"/>
    <n v="182070"/>
    <n v="10800"/>
    <n v="92130"/>
    <n v="0.50601417037403196"/>
    <n v="0.30709999999999998"/>
    <n v="388.09831824062098"/>
    <n v="12396"/>
    <n v="0"/>
    <n v="10800"/>
    <n v="300000"/>
    <n v="4.6315789473684213E-2"/>
    <n v="3.9884210526315793E-2"/>
    <s v="0000019"/>
    <n v="6.4859632139399812E-2"/>
    <n v="17.076326002587322"/>
    <s v="19 Fairland House"/>
    <s v="Bromley ASTs - Queensway Portfolio"/>
    <b v="0"/>
    <s v="Vacant"/>
    <s v="AST"/>
    <b v="0"/>
    <n v="475"/>
    <s v="056004"/>
    <n v="123"/>
    <d v="2018-11-30T00:00:00"/>
    <s v="F019"/>
    <n v="0"/>
    <n v="3.2421052079451715E-2"/>
    <n v="6.2432031636183882E-2"/>
    <n v="285000"/>
    <n v="0.92500000000000004"/>
    <m/>
    <n v="11367"/>
    <n v="92130"/>
    <s v="AST"/>
  </r>
  <r>
    <d v="2001-10-05T00:00:00"/>
    <s v="15:11:55"/>
    <n v="764"/>
    <n v="32"/>
    <b v="0"/>
    <s v=""/>
    <s v="16"/>
    <s v="Fairland House"/>
    <s v="BR2 9JJ"/>
    <x v="2"/>
    <s v="Bromley"/>
    <s v="3KB F"/>
    <n v="1358"/>
    <m/>
    <n v="0"/>
    <n v="772"/>
    <s v="Nationwide"/>
    <d v="2003-11-01T00:00:00"/>
    <d v="2001-06-05T00:00:00"/>
    <m/>
    <m/>
    <d v="2018-10-31T00:00:00"/>
    <s v="27-Feb-2020"/>
    <n v="0"/>
    <n v="13200"/>
    <d v="2018-12-10T00:00:00"/>
    <d v="2019-01-25T00:00:00"/>
    <d v="2019-02-02T00:00:00"/>
    <d v="2019-02-11T00:00:00"/>
    <n v="4"/>
    <d v="2019-03-11T00:00:00"/>
    <m/>
    <m/>
    <n v="0"/>
    <s v="KFH"/>
    <s v=""/>
    <s v=""/>
    <n v="0.03"/>
    <n v="0"/>
    <n v="20"/>
    <n v="3067"/>
    <n v="325000"/>
    <n v="275000"/>
    <n v="0"/>
    <n v="0"/>
    <n v="0"/>
    <n v="0"/>
    <n v="0"/>
    <n v="0"/>
    <n v="300000"/>
    <n v="0"/>
    <b v="1"/>
    <b v="0"/>
    <n v="0"/>
    <n v="0"/>
    <n v="0"/>
    <n v="122309"/>
    <n v="0"/>
    <n v="0"/>
    <d v="2001-07-13T00:00:00"/>
    <s v="PY"/>
    <n v="0"/>
    <s v="N.Fleet"/>
    <b v="0"/>
    <b v="0"/>
    <b v="0"/>
    <b v="0"/>
    <b v="0"/>
    <n v="0"/>
    <b v="1"/>
    <n v="8"/>
    <n v="6"/>
    <n v="7"/>
    <n v="1100"/>
    <n v="253.84615384615384"/>
    <n v="122309"/>
    <n v="10800"/>
    <n v="151891"/>
    <n v="1.2418628228503217"/>
    <n v="0.50630333333333333"/>
    <n v="388.60103626943004"/>
    <n v="11676"/>
    <n v="0"/>
    <n v="10800"/>
    <n v="300000"/>
    <n v="4.6315789473684213E-2"/>
    <n v="3.9884210526315793E-2"/>
    <s v="0000016"/>
    <n v="0.13052415210688592"/>
    <n v="17.098445595854923"/>
    <s v="16 Fairland House"/>
    <s v="Bromley ASTs - Queensway Portfolio"/>
    <b v="0"/>
    <s v="Vacant"/>
    <s v="AST"/>
    <b v="0"/>
    <n v="475"/>
    <s v="056004"/>
    <n v="114"/>
    <d v="2019-02-28T00:00:00"/>
    <s v="F016"/>
    <n v="0"/>
    <n v="3.2421052079451715E-2"/>
    <n v="9.293674218577537E-2"/>
    <n v="285000"/>
    <n v="0.92500000000000004"/>
    <m/>
    <n v="11367"/>
    <n v="151891"/>
    <s v="AST"/>
  </r>
  <r>
    <d v="2001-10-05T00:00:00"/>
    <s v="15:15:38"/>
    <n v="779"/>
    <n v="32"/>
    <b v="0"/>
    <s v=""/>
    <s v="37"/>
    <s v="Fairland House"/>
    <s v="BR2 9JJ"/>
    <x v="2"/>
    <s v="Bromley"/>
    <s v="3KB F"/>
    <n v="1358"/>
    <m/>
    <n v="0"/>
    <n v="773"/>
    <s v="Nationwide"/>
    <d v="2003-11-01T00:00:00"/>
    <d v="2001-06-05T00:00:00"/>
    <m/>
    <m/>
    <d v="2018-10-14T00:00:00"/>
    <s v="14-Nov-2019"/>
    <n v="0"/>
    <n v="13200"/>
    <d v="2015-10-01T00:00:00"/>
    <d v="2015-10-09T00:00:00"/>
    <d v="2018-10-14T00:00:00"/>
    <d v="2018-10-29T00:00:00"/>
    <n v="4"/>
    <d v="2018-11-26T00:00:00"/>
    <m/>
    <m/>
    <n v="0"/>
    <s v="KFH"/>
    <s v=""/>
    <s v=""/>
    <n v="0.03"/>
    <n v="0"/>
    <n v="20"/>
    <n v="3067"/>
    <n v="325000"/>
    <n v="300000"/>
    <n v="0"/>
    <n v="0"/>
    <n v="0"/>
    <n v="0"/>
    <n v="0"/>
    <n v="0"/>
    <n v="300000"/>
    <n v="0"/>
    <b v="1"/>
    <b v="0"/>
    <n v="0"/>
    <n v="0"/>
    <n v="0"/>
    <n v="105517"/>
    <n v="0"/>
    <n v="0"/>
    <d v="2001-07-13T00:00:00"/>
    <s v="PY"/>
    <n v="0"/>
    <s v="Black"/>
    <b v="0"/>
    <b v="0"/>
    <b v="0"/>
    <b v="0"/>
    <b v="0"/>
    <n v="0"/>
    <b v="1"/>
    <n v="24"/>
    <n v="1"/>
    <n v="22"/>
    <n v="1100"/>
    <n v="253.84615384615384"/>
    <n v="105517"/>
    <n v="10800"/>
    <n v="168683"/>
    <n v="1.5986333955665912"/>
    <n v="0.56227666666666665"/>
    <n v="388.09831824062098"/>
    <n v="12840"/>
    <n v="0"/>
    <n v="10800"/>
    <n v="300000"/>
    <n v="4.6315789473684213E-2"/>
    <n v="3.9884210526315793E-2"/>
    <s v="0000037"/>
    <n v="2.8037383177570093E-2"/>
    <n v="17.076326002587322"/>
    <s v="37 Fairland House"/>
    <s v="Bromley ASTs - Queensway Portfolio"/>
    <b v="0"/>
    <s v="AST"/>
    <s v="AST"/>
    <b v="0"/>
    <n v="475"/>
    <s v="056004"/>
    <n v="126"/>
    <d v="2018-11-15T00:00:00"/>
    <s v="F037"/>
    <n v="0"/>
    <n v="3.2421052079451715E-2"/>
    <n v="0.10772671702190169"/>
    <n v="285000"/>
    <n v="0.92500000000000004"/>
    <m/>
    <n v="11367"/>
    <n v="168683"/>
    <s v="AST"/>
  </r>
  <r>
    <m/>
    <s v=""/>
    <n v="2222"/>
    <n v="0"/>
    <b v="0"/>
    <s v=""/>
    <s v="4"/>
    <s v="Wick Hall"/>
    <s v="BN3"/>
    <x v="3"/>
    <s v="Sussex"/>
    <s v="3KB L"/>
    <n v="1887"/>
    <m/>
    <n v="0"/>
    <n v="685"/>
    <s v="Uncharged"/>
    <m/>
    <d v="1983-08-01T00:00:00"/>
    <m/>
    <m/>
    <d v="2018-03-16T00:00:00"/>
    <s v="31-May-2019"/>
    <n v="0"/>
    <n v="13200"/>
    <d v="2018-03-26T00:00:00"/>
    <d v="2018-04-16T00:00:00"/>
    <d v="2018-04-30T00:00:00"/>
    <m/>
    <n v="4"/>
    <m/>
    <m/>
    <m/>
    <n v="0"/>
    <s v=""/>
    <s v=""/>
    <s v=""/>
    <n v="0.03"/>
    <n v="0"/>
    <n v="20"/>
    <n v="0"/>
    <n v="345000"/>
    <n v="385000"/>
    <n v="0"/>
    <n v="0"/>
    <n v="0"/>
    <n v="0"/>
    <n v="0"/>
    <n v="0"/>
    <n v="385000"/>
    <n v="0"/>
    <b v="1"/>
    <b v="0"/>
    <n v="0"/>
    <n v="0"/>
    <n v="0"/>
    <n v="58478"/>
    <n v="0"/>
    <n v="0"/>
    <m/>
    <s v="FC"/>
    <n v="0"/>
    <s v="Maguire"/>
    <b v="0"/>
    <b v="0"/>
    <b v="0"/>
    <b v="0"/>
    <b v="0"/>
    <n v="0"/>
    <b v="0"/>
    <n v="48"/>
    <n v="3"/>
    <m/>
    <n v="1100"/>
    <n v="253.84615384615384"/>
    <n v="58478"/>
    <n v="13860"/>
    <n v="293412"/>
    <n v="5.0174766578884364"/>
    <n v="0.76210909090909096"/>
    <n v="562.043795620438"/>
    <n v="14280"/>
    <n v="0"/>
    <n v="13860"/>
    <n v="385000"/>
    <n v="3.6090225563909777E-2"/>
    <n v="2.945727956254272E-2"/>
    <s v="0000004"/>
    <n v="-7.5630252100840331E-2"/>
    <n v="19.270072992700729"/>
    <s v="4 Wick Hall"/>
    <s v="Wick Hall ASTs"/>
    <b v="0"/>
    <s v="AST"/>
    <s v="AST"/>
    <b v="0"/>
    <n v="539"/>
    <s v="008605"/>
    <n v="898"/>
    <d v="2018-06-01T00:00:00"/>
    <s v="F004"/>
    <n v="0"/>
    <n v="2.5263157464507829E-2"/>
    <n v="0.18424022709394985"/>
    <n v="365750"/>
    <n v="0.91"/>
    <m/>
    <n v="10774"/>
    <n v="293412"/>
    <s v="AST"/>
  </r>
  <r>
    <d v="2001-10-05T00:00:00"/>
    <s v="15:44:10"/>
    <n v="806"/>
    <n v="32"/>
    <b v="0"/>
    <s v=""/>
    <s v="3"/>
    <s v="Yew Tree Close"/>
    <s v="EX4"/>
    <x v="5"/>
    <s v="Exeter"/>
    <s v="6KB H"/>
    <n v="0"/>
    <m/>
    <n v="0"/>
    <n v="1096"/>
    <s v="Nationwide"/>
    <d v="2003-11-01T00:00:00"/>
    <d v="2001-06-05T00:00:00"/>
    <m/>
    <m/>
    <d v="2018-05-03T00:00:00"/>
    <s v="05-Aug-2019"/>
    <n v="0"/>
    <n v="13200"/>
    <d v="2018-05-21T00:00:00"/>
    <d v="2018-06-11T00:00:00"/>
    <d v="2018-05-21T00:00:00"/>
    <m/>
    <n v="4"/>
    <m/>
    <m/>
    <m/>
    <n v="0"/>
    <s v="W.Grant"/>
    <s v=""/>
    <s v=""/>
    <n v="0.03"/>
    <n v="0"/>
    <n v="20"/>
    <n v="3525"/>
    <n v="275000"/>
    <n v="270000"/>
    <n v="0"/>
    <n v="0"/>
    <n v="0"/>
    <n v="0"/>
    <n v="0"/>
    <n v="0"/>
    <n v="270000"/>
    <n v="0"/>
    <b v="0"/>
    <b v="0"/>
    <n v="0"/>
    <n v="0"/>
    <n v="0"/>
    <n v="174879"/>
    <n v="0"/>
    <n v="0"/>
    <d v="2001-07-13T00:00:00"/>
    <s v="MB"/>
    <n v="0"/>
    <s v="F&amp;F"/>
    <b v="0"/>
    <b v="0"/>
    <b v="0"/>
    <b v="0"/>
    <b v="0"/>
    <n v="0"/>
    <b v="1"/>
    <n v="45"/>
    <n v="3"/>
    <m/>
    <n v="1100"/>
    <n v="253.84615384615384"/>
    <n v="174879"/>
    <n v="9720"/>
    <n v="71901"/>
    <n v="0.41114713601976222"/>
    <n v="0.26629999999999998"/>
    <n v="246.35036496350364"/>
    <n v="13500"/>
    <n v="0"/>
    <n v="9720"/>
    <n v="270000"/>
    <n v="5.146198830409357E-2"/>
    <n v="4.9610136452241715E-2"/>
    <s v="0000003"/>
    <n v="-2.2222222222222223E-2"/>
    <n v="12.043795620437956"/>
    <s v="3 Yew Tree Close"/>
    <s v="Exeter ASTs - Queensway Portfolio"/>
    <b v="0"/>
    <s v="AST"/>
    <s v="AST"/>
    <b v="0"/>
    <n v="475"/>
    <s v="056002"/>
    <n v="150"/>
    <d v="2018-08-06T00:00:00"/>
    <s v="HYT03"/>
    <n v="0"/>
    <n v="3.602339119939079E-2"/>
    <n v="7.2764597235803044E-2"/>
    <n v="256500"/>
    <n v="0.95"/>
    <m/>
    <n v="12725"/>
    <n v="71901"/>
    <s v="AST"/>
  </r>
  <r>
    <m/>
    <s v=""/>
    <n v="1013"/>
    <n v="0"/>
    <b v="0"/>
    <s v=""/>
    <s v="82"/>
    <s v="Eaton Manor"/>
    <s v="BN3 3PT"/>
    <x v="4"/>
    <s v="South Coast"/>
    <s v="3K2B"/>
    <n v="1996"/>
    <m/>
    <n v="0"/>
    <n v="725"/>
    <s v="AVIVA"/>
    <d v="2005-06-01T00:00:00"/>
    <d v="1999-02-16T00:00:00"/>
    <m/>
    <m/>
    <m/>
    <s v="31-Oct-2019"/>
    <n v="0"/>
    <n v="13236"/>
    <m/>
    <m/>
    <m/>
    <m/>
    <n v="4"/>
    <m/>
    <m/>
    <m/>
    <n v="0"/>
    <s v=""/>
    <s v=""/>
    <s v=""/>
    <n v="0.03"/>
    <n v="0"/>
    <n v="20"/>
    <n v="0"/>
    <n v="298000"/>
    <n v="310000"/>
    <n v="0"/>
    <n v="0"/>
    <n v="0"/>
    <n v="0"/>
    <n v="0"/>
    <n v="0"/>
    <n v="310000"/>
    <n v="0"/>
    <b v="0"/>
    <b v="0"/>
    <n v="0"/>
    <n v="0"/>
    <n v="0"/>
    <n v="105765"/>
    <n v="0"/>
    <n v="0"/>
    <m/>
    <s v="PY"/>
    <n v="0"/>
    <s v=""/>
    <b v="0"/>
    <b v="0"/>
    <b v="0"/>
    <b v="0"/>
    <b v="0"/>
    <n v="0"/>
    <b v="1"/>
    <m/>
    <m/>
    <m/>
    <n v="1103"/>
    <n v="254.53846153846155"/>
    <n v="105765"/>
    <n v="11160"/>
    <n v="177575"/>
    <n v="1.6789580674136055"/>
    <n v="0.57282258064516134"/>
    <n v="427.58620689655174"/>
    <n v="12480"/>
    <n v="0"/>
    <n v="11160"/>
    <n v="310000"/>
    <n v="4.4943972835314094E-2"/>
    <n v="3.6336162988115449E-2"/>
    <s v="0000082"/>
    <n v="6.0576923076923077E-2"/>
    <n v="18.256551724137932"/>
    <s v="82 Eaton Manor"/>
    <s v="Eaton Manor ASTs"/>
    <b v="0"/>
    <s v="AST"/>
    <s v=""/>
    <b v="0"/>
    <n v="539"/>
    <s v="043001"/>
    <n v="261"/>
    <d v="1997-11-01T00:00:00"/>
    <s v="F082"/>
    <n v="0"/>
    <n v="3.1460780448945957E-2"/>
    <n v="0.1011771379946107"/>
    <n v="294500"/>
    <n v="0.875"/>
    <m/>
    <n v="10701"/>
    <n v="177575"/>
    <s v="AST"/>
  </r>
  <r>
    <m/>
    <s v=""/>
    <n v="2501"/>
    <n v="0"/>
    <b v="0"/>
    <s v=""/>
    <s v="41"/>
    <s v="Fairland House"/>
    <s v="BR2"/>
    <x v="2"/>
    <s v="Kent"/>
    <s v="3KB F"/>
    <n v="1358"/>
    <m/>
    <n v="0"/>
    <n v="772"/>
    <s v="Nationwide"/>
    <m/>
    <d v="2001-06-05T00:00:00"/>
    <m/>
    <m/>
    <d v="2017-08-30T00:00:00"/>
    <s v="28-Sep-2019"/>
    <n v="0"/>
    <n v="13284"/>
    <d v="2017-09-14T00:00:00"/>
    <d v="2017-09-29T00:00:00"/>
    <m/>
    <m/>
    <n v="4"/>
    <m/>
    <m/>
    <m/>
    <n v="0"/>
    <s v="KFH"/>
    <s v=""/>
    <s v=""/>
    <n v="0.03"/>
    <n v="0"/>
    <n v="20"/>
    <n v="0"/>
    <n v="325000"/>
    <n v="300000"/>
    <n v="0"/>
    <n v="0"/>
    <n v="0"/>
    <n v="0"/>
    <n v="0"/>
    <n v="0"/>
    <n v="300000"/>
    <n v="0"/>
    <b v="0"/>
    <b v="0"/>
    <n v="0"/>
    <n v="0"/>
    <n v="0"/>
    <n v="109277"/>
    <n v="0"/>
    <n v="0"/>
    <m/>
    <s v="PY"/>
    <n v="0"/>
    <s v="N.Fleet"/>
    <b v="0"/>
    <b v="0"/>
    <b v="0"/>
    <b v="0"/>
    <b v="0"/>
    <n v="0"/>
    <b v="0"/>
    <m/>
    <n v="2"/>
    <m/>
    <n v="1107"/>
    <n v="255.46153846153845"/>
    <n v="109277"/>
    <n v="10800"/>
    <n v="164923"/>
    <n v="1.5092196894131427"/>
    <n v="0.54974333333333336"/>
    <n v="388.60103626943004"/>
    <n v="12900"/>
    <n v="0"/>
    <n v="10800"/>
    <n v="300000"/>
    <n v="4.661052631578947E-2"/>
    <n v="4.017894736842105E-2"/>
    <s v="0000041"/>
    <n v="2.9767441860465118E-2"/>
    <n v="17.207253886010363"/>
    <s v="41 Fairland House"/>
    <s v="Bromley ASTs - Queensway Portfolio"/>
    <b v="0"/>
    <s v="AST"/>
    <s v="AST"/>
    <b v="0"/>
    <n v="475"/>
    <s v="056004"/>
    <n v="1203"/>
    <d v="2017-09-29T00:00:00"/>
    <s v="F041"/>
    <n v="0"/>
    <n v="3.2627367865411858E-2"/>
    <n v="0.10478874786094054"/>
    <n v="285000"/>
    <n v="0.92500000000000004"/>
    <m/>
    <n v="11451"/>
    <n v="164923"/>
    <s v="AST"/>
  </r>
  <r>
    <m/>
    <s v=""/>
    <n v="1874"/>
    <n v="0"/>
    <b v="0"/>
    <s v=""/>
    <s v="35"/>
    <s v="Fairland House"/>
    <s v="BR2 9JJ"/>
    <x v="2"/>
    <s v="Bromley"/>
    <s v="3KB F"/>
    <n v="1358"/>
    <m/>
    <n v="0"/>
    <n v="652"/>
    <s v="Nationwide"/>
    <d v="2003-11-01T00:00:00"/>
    <d v="2001-06-05T00:00:00"/>
    <m/>
    <m/>
    <d v="2011-05-09T00:00:00"/>
    <s v="14-May-2019"/>
    <n v="0"/>
    <n v="13284"/>
    <d v="2017-05-01T00:00:00"/>
    <d v="2017-05-14T00:00:00"/>
    <m/>
    <m/>
    <n v="4"/>
    <m/>
    <m/>
    <m/>
    <n v="0"/>
    <s v="KFH"/>
    <s v=""/>
    <s v=""/>
    <n v="0.03"/>
    <n v="0"/>
    <n v="20"/>
    <n v="0"/>
    <n v="325000"/>
    <n v="300000"/>
    <n v="0"/>
    <n v="0"/>
    <n v="0"/>
    <n v="0"/>
    <n v="0"/>
    <n v="0"/>
    <n v="300000"/>
    <n v="0"/>
    <b v="1"/>
    <b v="0"/>
    <n v="0"/>
    <n v="0"/>
    <n v="0"/>
    <n v="105307"/>
    <n v="0"/>
    <n v="0"/>
    <m/>
    <s v="PY"/>
    <n v="0"/>
    <s v="N.Fleet"/>
    <b v="0"/>
    <b v="0"/>
    <b v="0"/>
    <b v="0"/>
    <b v="0"/>
    <n v="0"/>
    <b v="1"/>
    <m/>
    <n v="1"/>
    <m/>
    <n v="1107"/>
    <n v="255.46153846153845"/>
    <n v="105307"/>
    <n v="10800"/>
    <n v="168893"/>
    <n v="1.6038155108397352"/>
    <n v="0.56297666666666668"/>
    <n v="460.12269938650309"/>
    <n v="12900"/>
    <n v="0"/>
    <n v="10800"/>
    <n v="300000"/>
    <n v="4.661052631578947E-2"/>
    <n v="4.017894736842105E-2"/>
    <s v="0000035"/>
    <n v="2.9767441860465118E-2"/>
    <n v="20.374233128834355"/>
    <s v="35 Fairland House"/>
    <s v="Bromley ASTs - Queensway Portfolio"/>
    <b v="0"/>
    <s v="AST"/>
    <s v=""/>
    <b v="0"/>
    <n v="475"/>
    <s v="056004"/>
    <n v="545"/>
    <d v="2017-05-15T00:00:00"/>
    <s v="F035"/>
    <n v="0"/>
    <n v="3.2627367865411858E-2"/>
    <n v="0.10873921011898545"/>
    <n v="285000"/>
    <n v="0.92500000000000004"/>
    <m/>
    <n v="11451"/>
    <n v="168893"/>
    <s v="AST"/>
  </r>
  <r>
    <m/>
    <s v=""/>
    <n v="1632"/>
    <n v="0"/>
    <b v="0"/>
    <s v=""/>
    <s v="38"/>
    <s v="Eaton Manor"/>
    <s v="BN3 3PT"/>
    <x v="4"/>
    <s v="South Coast"/>
    <s v="3KB"/>
    <n v="1996"/>
    <m/>
    <n v="0"/>
    <n v="890"/>
    <s v="AVIVA"/>
    <d v="2005-06-01T00:00:00"/>
    <d v="1999-02-16T00:00:00"/>
    <m/>
    <m/>
    <d v="2009-07-31T00:00:00"/>
    <s v="15-Aug-2019"/>
    <n v="0"/>
    <n v="13320"/>
    <d v="2005-09-05T00:00:00"/>
    <d v="2005-10-28T00:00:00"/>
    <m/>
    <m/>
    <n v="4"/>
    <m/>
    <m/>
    <m/>
    <n v="0"/>
    <s v=""/>
    <s v=""/>
    <s v=""/>
    <n v="0.03"/>
    <n v="0"/>
    <n v="20"/>
    <n v="0"/>
    <n v="280000"/>
    <n v="275000"/>
    <n v="0"/>
    <n v="0"/>
    <n v="0"/>
    <n v="0"/>
    <n v="0"/>
    <n v="0"/>
    <n v="275000"/>
    <n v="0"/>
    <b v="1"/>
    <b v="0"/>
    <n v="0"/>
    <n v="0"/>
    <n v="0"/>
    <n v="101923"/>
    <n v="0"/>
    <n v="0"/>
    <m/>
    <s v="PY"/>
    <n v="0"/>
    <s v="Maguire"/>
    <b v="0"/>
    <b v="0"/>
    <b v="0"/>
    <b v="0"/>
    <b v="0"/>
    <n v="0"/>
    <b v="1"/>
    <m/>
    <n v="7"/>
    <m/>
    <n v="1110"/>
    <n v="256.15384615384613"/>
    <n v="101923"/>
    <n v="9900"/>
    <n v="149427"/>
    <n v="1.466077332888553"/>
    <n v="0.54337090909090913"/>
    <n v="308.98876404494382"/>
    <n v="13200"/>
    <n v="0"/>
    <n v="9900"/>
    <n v="275000"/>
    <n v="5.0985645933014356E-2"/>
    <n v="4.1282296650717705E-2"/>
    <s v="0000038"/>
    <n v="9.0909090909090905E-3"/>
    <n v="14.966292134831461"/>
    <s v="38 Eaton Manor"/>
    <s v="Eaton Manor ASTs"/>
    <b v="0"/>
    <s v="AST"/>
    <s v=""/>
    <b v="0"/>
    <n v="539"/>
    <s v="043001"/>
    <n v="451"/>
    <d v="2016-08-16T00:00:00"/>
    <s v="F038"/>
    <n v="0"/>
    <n v="3.5689951545313785E-2"/>
    <n v="0.10581517420013146"/>
    <n v="261250"/>
    <n v="0.875"/>
    <m/>
    <n v="10785"/>
    <n v="149427"/>
    <s v="AST"/>
  </r>
  <r>
    <m/>
    <s v=""/>
    <n v="2129"/>
    <n v="0"/>
    <b v="0"/>
    <s v=""/>
    <s v="2"/>
    <s v="Baynton House"/>
    <s v="SO41"/>
    <x v="9"/>
    <s v="Hampshire"/>
    <s v="3KB"/>
    <n v="2094"/>
    <m/>
    <n v="0"/>
    <n v="1009"/>
    <s v="Uncharged"/>
    <m/>
    <d v="2007-08-09T00:00:00"/>
    <m/>
    <m/>
    <d v="2013-04-20T00:00:00"/>
    <s v="30-May-2019"/>
    <n v="0"/>
    <n v="13368"/>
    <m/>
    <m/>
    <m/>
    <m/>
    <n v="4"/>
    <m/>
    <m/>
    <m/>
    <n v="0"/>
    <s v=""/>
    <s v=""/>
    <s v=""/>
    <n v="0.03"/>
    <n v="0"/>
    <n v="20"/>
    <n v="0"/>
    <n v="340000"/>
    <n v="340000"/>
    <n v="0"/>
    <n v="0"/>
    <n v="0"/>
    <n v="0"/>
    <n v="0"/>
    <n v="0"/>
    <n v="340000"/>
    <n v="0"/>
    <b v="0"/>
    <b v="0"/>
    <n v="0"/>
    <n v="0"/>
    <n v="0"/>
    <n v="290575"/>
    <n v="0"/>
    <n v="0"/>
    <m/>
    <s v="AL"/>
    <n v="0"/>
    <s v=""/>
    <b v="0"/>
    <b v="0"/>
    <b v="0"/>
    <b v="0"/>
    <b v="0"/>
    <n v="0"/>
    <b v="0"/>
    <m/>
    <m/>
    <m/>
    <n v="1114"/>
    <n v="257.07692307692309"/>
    <n v="290575"/>
    <n v="12240"/>
    <n v="20185"/>
    <n v="6.9465714531532302E-2"/>
    <n v="5.9367647058823532E-2"/>
    <n v="336.96729435084239"/>
    <n v="12600"/>
    <n v="0"/>
    <n v="12240"/>
    <n v="340000"/>
    <n v="4.1386996904024767E-2"/>
    <n v="3.3235294117647057E-2"/>
    <s v="0000002"/>
    <n v="6.0952380952380952E-2"/>
    <n v="13.248761149653122"/>
    <s v="2 Baynton House"/>
    <s v="Baynton House ASTs"/>
    <b v="0"/>
    <s v="AST"/>
    <s v="vacant"/>
    <b v="0"/>
    <n v="539"/>
    <s v="070024"/>
    <n v="804"/>
    <d v="2013-05-31T00:00:00"/>
    <s v="F002"/>
    <n v="0"/>
    <n v="2.8970897339445887E-2"/>
    <n v="3.6943990363933581E-2"/>
    <n v="323000"/>
    <n v="0.9"/>
    <m/>
    <n v="10735"/>
    <n v="20185"/>
    <s v="AST"/>
  </r>
  <r>
    <m/>
    <s v=""/>
    <n v="1674"/>
    <n v="0"/>
    <b v="0"/>
    <s v=""/>
    <s v="107"/>
    <s v="Eaton Manor"/>
    <s v="BN3 3PT"/>
    <x v="4"/>
    <s v="South Coast"/>
    <s v="3KB"/>
    <n v="1996"/>
    <m/>
    <n v="0"/>
    <n v="915"/>
    <s v="AVIVA"/>
    <d v="2005-06-01T00:00:00"/>
    <d v="1999-02-16T00:00:00"/>
    <m/>
    <m/>
    <d v="2018-12-28T00:00:00"/>
    <s v="03-Apr-2020"/>
    <n v="0"/>
    <n v="13416"/>
    <d v="2017-05-02T00:00:00"/>
    <d v="2017-06-30T00:00:00"/>
    <m/>
    <m/>
    <n v="4"/>
    <m/>
    <m/>
    <m/>
    <n v="0"/>
    <s v="Priors/Y.Lee"/>
    <s v=""/>
    <s v=""/>
    <n v="0"/>
    <n v="0"/>
    <n v="20"/>
    <n v="0"/>
    <n v="280000"/>
    <n v="275000"/>
    <n v="0"/>
    <n v="0"/>
    <n v="0"/>
    <n v="0"/>
    <n v="0"/>
    <n v="0"/>
    <n v="275000"/>
    <n v="0"/>
    <b v="1"/>
    <b v="0"/>
    <n v="0"/>
    <n v="0"/>
    <n v="0"/>
    <n v="154193"/>
    <n v="0"/>
    <n v="0"/>
    <m/>
    <s v="PY"/>
    <n v="0"/>
    <s v="Maguire"/>
    <b v="0"/>
    <b v="0"/>
    <b v="0"/>
    <b v="0"/>
    <b v="0"/>
    <n v="0"/>
    <b v="1"/>
    <m/>
    <n v="8"/>
    <m/>
    <n v="1118"/>
    <n v="258"/>
    <n v="154193"/>
    <n v="0"/>
    <n v="107057"/>
    <n v="0.69430518895150883"/>
    <n v="0.38929818181818182"/>
    <n v="300.54644808743171"/>
    <n v="13800"/>
    <n v="0"/>
    <n v="0"/>
    <n v="275000"/>
    <n v="5.1353110047846887E-2"/>
    <n v="4.1649760765550242E-2"/>
    <s v="0000107"/>
    <n v="-2.782608695652174E-2"/>
    <n v="14.662295081967214"/>
    <s v="107 Eaton Manor"/>
    <s v="Eaton Manor ASTs"/>
    <b v="0"/>
    <s v="AST"/>
    <s v="AST"/>
    <b v="0"/>
    <n v="539"/>
    <s v="043001"/>
    <n v="465"/>
    <d v="2019-01-04T00:00:00"/>
    <s v="F107"/>
    <n v="0"/>
    <n v="3.5947176421316042E-2"/>
    <n v="7.0567405783660733E-2"/>
    <n v="261250"/>
    <n v="0.875"/>
    <m/>
    <n v="10881"/>
    <n v="107057"/>
    <s v="AST"/>
  </r>
  <r>
    <m/>
    <s v=""/>
    <n v="1065"/>
    <n v="0"/>
    <b v="0"/>
    <s v=""/>
    <s v="36"/>
    <s v="Fairland House"/>
    <s v="BR2 9JJ"/>
    <x v="2"/>
    <s v="Bromley"/>
    <s v="3KB F"/>
    <n v="1358"/>
    <m/>
    <n v="0"/>
    <n v="772"/>
    <s v="Nationwide"/>
    <d v="2003-11-01T00:00:00"/>
    <d v="2001-06-05T00:00:00"/>
    <m/>
    <m/>
    <d v="2010-04-30T00:00:00"/>
    <s v="14-Sep-2019"/>
    <n v="0"/>
    <n v="13416"/>
    <d v="2010-05-12T00:00:00"/>
    <d v="2010-05-21T00:00:00"/>
    <m/>
    <m/>
    <n v="4"/>
    <m/>
    <m/>
    <m/>
    <n v="0"/>
    <s v=""/>
    <s v=""/>
    <s v=""/>
    <n v="0.03"/>
    <n v="0"/>
    <n v="20"/>
    <n v="0"/>
    <n v="325000"/>
    <n v="300000"/>
    <n v="0"/>
    <n v="0"/>
    <n v="0"/>
    <n v="0"/>
    <n v="0"/>
    <n v="0"/>
    <n v="300000"/>
    <n v="0"/>
    <b v="1"/>
    <b v="0"/>
    <n v="0"/>
    <n v="0"/>
    <n v="0"/>
    <n v="87471"/>
    <n v="0"/>
    <n v="0"/>
    <m/>
    <s v="PY"/>
    <n v="0"/>
    <s v="Black"/>
    <b v="0"/>
    <b v="0"/>
    <b v="0"/>
    <b v="0"/>
    <b v="0"/>
    <n v="0"/>
    <b v="1"/>
    <m/>
    <n v="1"/>
    <m/>
    <n v="1118"/>
    <n v="258"/>
    <n v="87471"/>
    <n v="10800"/>
    <n v="186729"/>
    <n v="2.1347532324999143"/>
    <n v="0.62243000000000004"/>
    <n v="388.60103626943004"/>
    <n v="12900"/>
    <n v="0"/>
    <n v="10800"/>
    <n v="300000"/>
    <n v="4.7073684210526316E-2"/>
    <n v="4.0642105263157896E-2"/>
    <s v="0000036"/>
    <n v="0.04"/>
    <n v="17.378238341968913"/>
    <s v="36 Fairland House"/>
    <s v="Bromley ASTs - Queensway Portfolio"/>
    <b v="0"/>
    <s v="AST"/>
    <s v=""/>
    <b v="0"/>
    <n v="475"/>
    <s v="056004"/>
    <n v="310"/>
    <d v="2012-09-15T00:00:00"/>
    <s v="F036"/>
    <n v="0"/>
    <n v="3.2951578386206375E-2"/>
    <n v="0.13242103097026442"/>
    <n v="285000"/>
    <n v="0.92500000000000004"/>
    <m/>
    <n v="11583"/>
    <n v="186729"/>
    <s v="AST"/>
  </r>
  <r>
    <m/>
    <s v=""/>
    <n v="2402"/>
    <n v="0"/>
    <b v="0"/>
    <s v=""/>
    <s v="4"/>
    <s v="Fairland House"/>
    <s v="BR2"/>
    <x v="2"/>
    <s v="Kent"/>
    <s v="3KB F"/>
    <n v="1358"/>
    <m/>
    <n v="0"/>
    <n v="702"/>
    <s v="Nationwide"/>
    <m/>
    <d v="2001-06-05T00:00:00"/>
    <m/>
    <m/>
    <d v="2017-04-01T00:00:00"/>
    <s v="28-Apr-2019"/>
    <n v="0"/>
    <n v="13416"/>
    <d v="2017-03-31T00:00:00"/>
    <d v="2017-04-10T00:00:00"/>
    <m/>
    <m/>
    <n v="4"/>
    <m/>
    <m/>
    <m/>
    <n v="0"/>
    <s v=""/>
    <s v=""/>
    <s v=""/>
    <n v="0.03"/>
    <n v="0"/>
    <n v="20"/>
    <n v="0"/>
    <n v="325000"/>
    <n v="300000"/>
    <n v="0"/>
    <n v="0"/>
    <n v="0"/>
    <n v="0"/>
    <n v="0"/>
    <n v="0"/>
    <n v="300000"/>
    <n v="0"/>
    <b v="1"/>
    <b v="0"/>
    <n v="0"/>
    <n v="0"/>
    <n v="0"/>
    <n v="120021"/>
    <n v="0"/>
    <n v="0"/>
    <m/>
    <s v="PY"/>
    <n v="0"/>
    <s v="N.Fleet"/>
    <b v="0"/>
    <b v="0"/>
    <b v="0"/>
    <b v="0"/>
    <b v="0"/>
    <n v="0"/>
    <b v="0"/>
    <m/>
    <n v="1"/>
    <m/>
    <n v="1118"/>
    <n v="258"/>
    <n v="120021"/>
    <n v="10800"/>
    <n v="154179"/>
    <n v="1.284600194965881"/>
    <n v="0.51393"/>
    <n v="427.35042735042737"/>
    <n v="12900"/>
    <n v="0"/>
    <n v="10800"/>
    <n v="300000"/>
    <n v="4.7073684210526316E-2"/>
    <n v="4.0642105263157896E-2"/>
    <s v="0000004"/>
    <n v="0.04"/>
    <n v="19.111111111111111"/>
    <s v="4 Fairland House"/>
    <s v="Bromley ASTs - Queensway Portfolio"/>
    <b v="0"/>
    <s v="AST"/>
    <s v="AST"/>
    <b v="0"/>
    <n v="475"/>
    <s v="056004"/>
    <n v="1094"/>
    <d v="2017-04-29T00:00:00"/>
    <s v="F004"/>
    <n v="0"/>
    <n v="3.2951578386206375E-2"/>
    <n v="9.6508111080560899E-2"/>
    <n v="285000"/>
    <n v="0.92500000000000004"/>
    <m/>
    <n v="11583"/>
    <n v="154179"/>
    <s v="AST"/>
  </r>
  <r>
    <d v="2001-03-08T00:00:00"/>
    <s v="16:58:53"/>
    <n v="333"/>
    <n v="27"/>
    <b v="0"/>
    <s v=""/>
    <s v="4"/>
    <s v="Ashdown Court"/>
    <s v="CR4"/>
    <x v="1"/>
    <s v="South West London (Outer)"/>
    <s v="3KB"/>
    <n v="1269"/>
    <d v="2017-12-31T00:00:00"/>
    <n v="0"/>
    <n v="590"/>
    <s v="RBS"/>
    <d v="2004-06-01T00:00:00"/>
    <d v="1998-08-25T00:00:00"/>
    <m/>
    <m/>
    <d v="2018-02-11T00:00:00"/>
    <s v="03-Sep-2019"/>
    <n v="0"/>
    <n v="13500"/>
    <d v="2018-02-26T00:00:00"/>
    <d v="2018-04-10T00:00:00"/>
    <m/>
    <m/>
    <n v="4"/>
    <m/>
    <m/>
    <m/>
    <n v="0"/>
    <s v="Your Move"/>
    <s v=""/>
    <s v=""/>
    <n v="0.03"/>
    <n v="0"/>
    <n v="20"/>
    <n v="0"/>
    <n v="275000"/>
    <n v="265000"/>
    <n v="0"/>
    <n v="0"/>
    <n v="0"/>
    <n v="0"/>
    <n v="0"/>
    <n v="0"/>
    <n v="265000"/>
    <n v="0"/>
    <b v="0"/>
    <b v="0"/>
    <n v="0"/>
    <n v="0"/>
    <n v="0"/>
    <n v="114041"/>
    <n v="0"/>
    <n v="0"/>
    <d v="1999-07-06T00:00:00"/>
    <s v="AL"/>
    <n v="0"/>
    <s v="PB"/>
    <b v="0"/>
    <b v="0"/>
    <b v="0"/>
    <b v="0"/>
    <b v="0"/>
    <n v="0"/>
    <b v="1"/>
    <m/>
    <n v="6"/>
    <m/>
    <n v="1125"/>
    <n v="259.61538461538464"/>
    <n v="114041"/>
    <n v="9540"/>
    <n v="128169"/>
    <n v="1.1238852693329593"/>
    <n v="0.48365660377358488"/>
    <n v="449.15254237288133"/>
    <n v="13200"/>
    <n v="0"/>
    <n v="9540"/>
    <n v="265000"/>
    <n v="5.3624627606752732E-2"/>
    <n v="4.64428997020854E-2"/>
    <s v="0000004"/>
    <n v="2.2727272727272728E-2"/>
    <n v="22.881355932203391"/>
    <s v="4 Ashdown Court"/>
    <s v="Ashdown Court ASTs"/>
    <b v="0"/>
    <s v="AST"/>
    <s v="AST"/>
    <b v="0"/>
    <n v="539"/>
    <s v="070002"/>
    <n v="31"/>
    <d v="2018-09-04T00:00:00"/>
    <s v="F004"/>
    <n v="0"/>
    <n v="3.7537238685471534E-2"/>
    <n v="0.10252453065125701"/>
    <n v="251750"/>
    <n v="0.95"/>
    <m/>
    <n v="11692"/>
    <n v="128169"/>
    <s v="AST"/>
  </r>
  <r>
    <m/>
    <s v=""/>
    <n v="1003"/>
    <n v="0"/>
    <b v="0"/>
    <s v=""/>
    <s v="77"/>
    <s v="Eaton Manor"/>
    <s v="BN3 3PT"/>
    <x v="4"/>
    <s v="South Coast"/>
    <s v="3K2B"/>
    <n v="1996"/>
    <m/>
    <n v="0"/>
    <n v="840"/>
    <s v="AVIVA"/>
    <d v="2005-06-01T00:00:00"/>
    <d v="1999-02-16T00:00:00"/>
    <m/>
    <m/>
    <d v="2018-03-31T00:00:00"/>
    <s v="19-Aug-2019"/>
    <n v="0"/>
    <n v="13500"/>
    <d v="2018-04-23T00:00:00"/>
    <d v="2018-06-14T00:00:00"/>
    <m/>
    <m/>
    <n v="4"/>
    <m/>
    <m/>
    <m/>
    <n v="0"/>
    <s v="Priors"/>
    <s v=""/>
    <s v=""/>
    <n v="0.03"/>
    <n v="0"/>
    <n v="20"/>
    <n v="0"/>
    <n v="298000"/>
    <n v="310000"/>
    <n v="0"/>
    <n v="0"/>
    <n v="0"/>
    <n v="0"/>
    <n v="0"/>
    <n v="0"/>
    <n v="310000"/>
    <n v="0"/>
    <b v="1"/>
    <b v="0"/>
    <n v="0"/>
    <n v="0"/>
    <n v="0"/>
    <n v="129285"/>
    <n v="0"/>
    <n v="0"/>
    <m/>
    <s v="PY"/>
    <n v="0"/>
    <s v="Maguire"/>
    <b v="0"/>
    <b v="0"/>
    <b v="0"/>
    <b v="0"/>
    <b v="0"/>
    <n v="0"/>
    <b v="1"/>
    <m/>
    <n v="7"/>
    <m/>
    <n v="1125"/>
    <n v="259.61538461538464"/>
    <n v="129285"/>
    <n v="11160"/>
    <n v="154055"/>
    <n v="1.19159221874154"/>
    <n v="0.49695161290322581"/>
    <n v="369.04761904761904"/>
    <n v="14808"/>
    <n v="0"/>
    <n v="11160"/>
    <n v="310000"/>
    <n v="4.5840407470288627E-2"/>
    <n v="3.7232597623089982E-2"/>
    <s v="0000077"/>
    <n v="-8.8330632090761751E-2"/>
    <n v="16.071428571428573"/>
    <s v="77 Eaton Manor"/>
    <s v="Eaton Manor ASTs"/>
    <b v="0"/>
    <s v="AST"/>
    <s v="AST"/>
    <b v="0"/>
    <n v="539"/>
    <s v="043001"/>
    <n v="252"/>
    <d v="2018-08-20T00:00:00"/>
    <s v="F077"/>
    <n v="0"/>
    <n v="3.2088284682741795E-2"/>
    <n v="8.4812623274161739E-2"/>
    <n v="294500"/>
    <n v="0.875"/>
    <m/>
    <n v="10965"/>
    <n v="154055"/>
    <s v="AST"/>
  </r>
  <r>
    <m/>
    <s v=""/>
    <n v="1011"/>
    <n v="0"/>
    <b v="0"/>
    <s v=""/>
    <s v="78"/>
    <s v="Eaton Manor"/>
    <s v="BN3 3PT"/>
    <x v="4"/>
    <s v="South Coast"/>
    <s v="3K2B"/>
    <n v="1996"/>
    <m/>
    <n v="0"/>
    <n v="725"/>
    <s v="AVIVA"/>
    <d v="2005-06-01T00:00:00"/>
    <d v="1999-02-16T00:00:00"/>
    <m/>
    <m/>
    <d v="2018-03-31T00:00:00"/>
    <s v="05-Apr-2022"/>
    <n v="0"/>
    <n v="13548"/>
    <d v="2008-08-11T00:00:00"/>
    <d v="2008-09-26T00:00:00"/>
    <m/>
    <m/>
    <n v="4"/>
    <m/>
    <m/>
    <m/>
    <n v="0"/>
    <s v="Priors/Y.Lee"/>
    <s v=""/>
    <s v=""/>
    <n v="0.03"/>
    <n v="0"/>
    <n v="20"/>
    <n v="0"/>
    <n v="298000"/>
    <n v="310000"/>
    <n v="0"/>
    <n v="0"/>
    <n v="0"/>
    <n v="0"/>
    <n v="0"/>
    <n v="0"/>
    <n v="310000"/>
    <n v="0"/>
    <b v="1"/>
    <b v="0"/>
    <n v="0"/>
    <n v="0"/>
    <n v="0"/>
    <n v="112572"/>
    <n v="0"/>
    <n v="0"/>
    <m/>
    <s v="PY"/>
    <n v="0"/>
    <s v="Maguire"/>
    <b v="0"/>
    <b v="0"/>
    <b v="0"/>
    <b v="0"/>
    <b v="0"/>
    <n v="0"/>
    <b v="1"/>
    <m/>
    <n v="6"/>
    <m/>
    <n v="1129"/>
    <n v="260.53846153846155"/>
    <n v="112572"/>
    <n v="11160"/>
    <n v="170768"/>
    <n v="1.51696691894965"/>
    <n v="0.55086451612903231"/>
    <n v="427.58620689655174"/>
    <n v="12900"/>
    <n v="0"/>
    <n v="11160"/>
    <n v="310000"/>
    <n v="4.6003395585738537E-2"/>
    <n v="3.7395585738539898E-2"/>
    <s v="0000078"/>
    <n v="5.0232558139534887E-2"/>
    <n v="18.686896551724139"/>
    <s v="78 Eaton Manor"/>
    <s v="Eaton Manor ASTs"/>
    <b v="0"/>
    <s v="AST"/>
    <s v="AST"/>
    <b v="0"/>
    <n v="539"/>
    <s v="043001"/>
    <n v="259"/>
    <d v="2018-04-06T00:00:00"/>
    <s v="F078"/>
    <n v="0"/>
    <n v="3.2202376361613765E-2"/>
    <n v="9.7830721671463602E-2"/>
    <n v="294500"/>
    <n v="0.875"/>
    <m/>
    <n v="11013"/>
    <n v="170768"/>
    <s v="AST"/>
  </r>
  <r>
    <m/>
    <s v=""/>
    <n v="1018"/>
    <n v="0"/>
    <b v="0"/>
    <s v=""/>
    <s v="99"/>
    <s v="Eaton Manor"/>
    <s v="BN3 3PT"/>
    <x v="4"/>
    <s v="South Coast"/>
    <s v="3KB"/>
    <n v="1996"/>
    <m/>
    <n v="0"/>
    <n v="690"/>
    <s v="AVIVA"/>
    <d v="2005-06-01T00:00:00"/>
    <d v="1999-02-16T00:00:00"/>
    <m/>
    <m/>
    <d v="2017-05-31T00:00:00"/>
    <s v="27-Jul-2019"/>
    <n v="0"/>
    <n v="13548"/>
    <d v="2017-06-11T00:00:00"/>
    <d v="2017-06-16T00:00:00"/>
    <d v="2017-06-21T00:00:00"/>
    <m/>
    <n v="4"/>
    <m/>
    <m/>
    <m/>
    <n v="0"/>
    <s v="Priors/Y.Lee"/>
    <s v=""/>
    <s v=""/>
    <n v="0.03"/>
    <n v="0"/>
    <n v="20"/>
    <n v="0"/>
    <n v="280000"/>
    <n v="275000"/>
    <n v="0"/>
    <n v="0"/>
    <n v="0"/>
    <n v="0"/>
    <n v="0"/>
    <n v="0"/>
    <n v="275000"/>
    <n v="0"/>
    <b v="1"/>
    <b v="0"/>
    <n v="0"/>
    <n v="0"/>
    <n v="0"/>
    <n v="112546"/>
    <n v="0"/>
    <n v="0"/>
    <m/>
    <s v="PY"/>
    <n v="0"/>
    <s v="Maguire"/>
    <b v="0"/>
    <b v="0"/>
    <b v="0"/>
    <b v="0"/>
    <b v="0"/>
    <n v="0"/>
    <b v="1"/>
    <n v="93"/>
    <n v="0"/>
    <m/>
    <n v="1129"/>
    <n v="260.53846153846155"/>
    <n v="112546"/>
    <n v="9900"/>
    <n v="138804"/>
    <n v="1.2333090469674621"/>
    <n v="0.50474181818181818"/>
    <n v="398.55072463768118"/>
    <n v="12900"/>
    <n v="0"/>
    <n v="9900"/>
    <n v="275000"/>
    <n v="5.1858373205741624E-2"/>
    <n v="4.2155023923444973E-2"/>
    <s v="0000099"/>
    <n v="5.0232558139534887E-2"/>
    <n v="19.634782608695652"/>
    <s v="99 Eaton Manor"/>
    <s v="Eaton Manor ASTs"/>
    <b v="0"/>
    <s v="AST"/>
    <s v="AST"/>
    <b v="0"/>
    <n v="539"/>
    <s v="043001"/>
    <n v="266"/>
    <d v="2017-07-28T00:00:00"/>
    <s v="F099"/>
    <n v="0"/>
    <n v="3.6300860625819158E-2"/>
    <n v="9.7853322197146056E-2"/>
    <n v="261250"/>
    <n v="0.875"/>
    <m/>
    <n v="11013"/>
    <n v="138804"/>
    <s v="AST"/>
  </r>
  <r>
    <m/>
    <s v=""/>
    <n v="2825"/>
    <n v="0"/>
    <b v="0"/>
    <s v=""/>
    <s v="14"/>
    <s v="Fairland House"/>
    <s v="BR2"/>
    <x v="2"/>
    <s v="South East London (outer)"/>
    <s v="3KB F"/>
    <n v="1358"/>
    <m/>
    <n v="0"/>
    <n v="773"/>
    <s v="Nationwide"/>
    <m/>
    <d v="2001-06-05T00:00:00"/>
    <d v="2011-12-06T00:00:00"/>
    <m/>
    <d v="2011-12-08T00:00:00"/>
    <s v="30-Nov-2020"/>
    <n v="0"/>
    <n v="13548"/>
    <d v="2012-01-23T00:00:00"/>
    <d v="2012-03-25T00:00:00"/>
    <m/>
    <m/>
    <n v="4"/>
    <m/>
    <m/>
    <m/>
    <n v="0"/>
    <s v=""/>
    <s v=""/>
    <s v=""/>
    <n v="0.03"/>
    <n v="0"/>
    <n v="20"/>
    <n v="0"/>
    <n v="325000"/>
    <n v="300000"/>
    <n v="0"/>
    <n v="0"/>
    <n v="0"/>
    <n v="0"/>
    <n v="0"/>
    <n v="0"/>
    <n v="300000"/>
    <n v="0"/>
    <b v="0"/>
    <b v="0"/>
    <n v="0"/>
    <n v="0"/>
    <n v="0"/>
    <n v="111909"/>
    <n v="0"/>
    <n v="0"/>
    <m/>
    <s v="PY"/>
    <n v="0"/>
    <s v="Black"/>
    <b v="0"/>
    <b v="0"/>
    <b v="0"/>
    <b v="0"/>
    <b v="0"/>
    <n v="0"/>
    <b v="0"/>
    <m/>
    <n v="8"/>
    <m/>
    <n v="1129"/>
    <n v="260.53846153846155"/>
    <n v="111909"/>
    <n v="10800"/>
    <n v="162291"/>
    <n v="1.4502050773396242"/>
    <n v="0.54096999999999995"/>
    <n v="388.09831824062098"/>
    <n v="12900"/>
    <n v="0"/>
    <n v="10800"/>
    <n v="300000"/>
    <n v="4.7536842105263155E-2"/>
    <n v="4.2771929824561405E-2"/>
    <s v="0000014"/>
    <n v="5.0232558139534887E-2"/>
    <n v="17.526520051746441"/>
    <s v="14 Fairland House"/>
    <s v="Bromley ASTs - Queensway Portfolio"/>
    <b v="0"/>
    <s v="AST"/>
    <s v=""/>
    <b v="0"/>
    <n v="0"/>
    <s v="056004"/>
    <n v="1538"/>
    <d v="2017-12-01T00:00:00"/>
    <s v="F014"/>
    <n v="0"/>
    <n v="3.3275788907000892E-2"/>
    <n v="0.10892778954328963"/>
    <n v="285000"/>
    <n v="0.92500000000000004"/>
    <m/>
    <n v="12190"/>
    <n v="162291"/>
    <s v="AST"/>
  </r>
  <r>
    <m/>
    <s v=""/>
    <n v="2405"/>
    <n v="0"/>
    <b v="0"/>
    <s v=""/>
    <s v="24"/>
    <s v="Fairland House (ast)"/>
    <s v="BR2"/>
    <x v="2"/>
    <s v="Bromley"/>
    <s v="3KB F"/>
    <n v="1358"/>
    <m/>
    <n v="0"/>
    <n v="657"/>
    <s v="Nationwide"/>
    <m/>
    <d v="2001-06-05T00:00:00"/>
    <m/>
    <m/>
    <d v="2019-03-30T00:00:00"/>
    <s v="30-Mar-2019"/>
    <n v="0"/>
    <n v="13596"/>
    <d v="2019-04-01T00:00:00"/>
    <d v="2019-04-19T00:00:00"/>
    <m/>
    <m/>
    <n v="4"/>
    <m/>
    <m/>
    <m/>
    <n v="0"/>
    <s v=""/>
    <s v=""/>
    <s v=""/>
    <n v="0.03"/>
    <n v="0"/>
    <n v="20"/>
    <n v="0"/>
    <n v="325000"/>
    <n v="300000"/>
    <n v="0"/>
    <n v="0"/>
    <n v="0"/>
    <n v="0"/>
    <n v="0"/>
    <n v="0"/>
    <n v="300000"/>
    <n v="0"/>
    <b v="1"/>
    <b v="0"/>
    <n v="0"/>
    <n v="0"/>
    <n v="12000"/>
    <n v="106018"/>
    <n v="0"/>
    <n v="0"/>
    <m/>
    <s v="OC"/>
    <n v="0"/>
    <s v="N.Fleet"/>
    <b v="0"/>
    <b v="0"/>
    <b v="0"/>
    <b v="0"/>
    <b v="0"/>
    <n v="0"/>
    <b v="0"/>
    <m/>
    <n v="2"/>
    <m/>
    <n v="1133"/>
    <n v="261.46153846153845"/>
    <n v="118018"/>
    <n v="10800"/>
    <n v="156182"/>
    <n v="1.3233744005151757"/>
    <n v="0.52060666666666666"/>
    <n v="456.62100456621005"/>
    <n v="13200"/>
    <n v="0"/>
    <n v="10800"/>
    <n v="300000"/>
    <n v="4.7705263157894737E-2"/>
    <n v="4.1273684210526317E-2"/>
    <s v="0000024"/>
    <n v="0.03"/>
    <n v="20.69406392694064"/>
    <s v="24 Fairland House (ast)"/>
    <s v="Under Modernisation for Let - for current ASTs"/>
    <b v="0"/>
    <s v="AST"/>
    <s v="AST"/>
    <b v="0"/>
    <n v="475"/>
    <s v="056004"/>
    <n v="1097"/>
    <d v="2017-03-31T00:00:00"/>
    <s v="F024"/>
    <n v="18.264840182648403"/>
    <n v="3.3393683641835266E-2"/>
    <n v="0.11095285706200834"/>
    <n v="285000"/>
    <n v="0.92500000000000004"/>
    <m/>
    <n v="11763"/>
    <n v="156182"/>
    <s v="AST"/>
  </r>
  <r>
    <m/>
    <s v=""/>
    <n v="1691"/>
    <n v="0"/>
    <b v="0"/>
    <s v=""/>
    <s v="17"/>
    <s v="Eaton Manor"/>
    <s v="BN3 3PT"/>
    <x v="4"/>
    <s v="South Coast"/>
    <s v="3K2B"/>
    <n v="1996"/>
    <m/>
    <n v="0"/>
    <n v="930"/>
    <s v="AVIVA"/>
    <d v="2005-06-01T00:00:00"/>
    <d v="1999-02-16T00:00:00"/>
    <m/>
    <m/>
    <d v="2008-11-23T00:00:00"/>
    <s v="30-Jan-2020"/>
    <n v="0"/>
    <n v="13620"/>
    <d v="2005-12-19T00:00:00"/>
    <d v="2006-03-17T00:00:00"/>
    <m/>
    <m/>
    <n v="4"/>
    <m/>
    <m/>
    <m/>
    <n v="0"/>
    <s v=""/>
    <s v=""/>
    <s v=""/>
    <n v="0.03"/>
    <n v="0"/>
    <n v="20"/>
    <n v="0"/>
    <n v="298000"/>
    <n v="310000"/>
    <n v="0"/>
    <n v="0"/>
    <n v="0"/>
    <n v="0"/>
    <n v="0"/>
    <n v="0"/>
    <n v="310000"/>
    <n v="0"/>
    <b v="1"/>
    <b v="0"/>
    <n v="0"/>
    <n v="0"/>
    <n v="0"/>
    <n v="103877"/>
    <n v="0"/>
    <n v="0"/>
    <m/>
    <s v="PY"/>
    <n v="0"/>
    <s v="Maguire"/>
    <b v="0"/>
    <b v="0"/>
    <b v="0"/>
    <b v="0"/>
    <b v="0"/>
    <n v="0"/>
    <b v="1"/>
    <m/>
    <n v="12"/>
    <m/>
    <n v="1135"/>
    <n v="261.92307692307691"/>
    <n v="103877"/>
    <n v="11160"/>
    <n v="179463"/>
    <n v="1.7276490464684193"/>
    <n v="0.57891290322580646"/>
    <n v="333.33333333333331"/>
    <n v="13500"/>
    <n v="0"/>
    <n v="11160"/>
    <n v="310000"/>
    <n v="4.6247877758913411E-2"/>
    <n v="3.7640067911714772E-2"/>
    <s v="0000017"/>
    <n v="8.8888888888888889E-3"/>
    <n v="14.64516129032258"/>
    <s v="17 Eaton Manor"/>
    <s v="Eaton Manor ASTs"/>
    <b v="0"/>
    <s v="AST"/>
    <s v=""/>
    <b v="0"/>
    <n v="539"/>
    <s v="043001"/>
    <n v="468"/>
    <d v="2009-01-31T00:00:00"/>
    <s v="F017"/>
    <n v="0"/>
    <n v="3.2373513879921725E-2"/>
    <n v="0.10671274680631901"/>
    <n v="294500"/>
    <n v="0.875"/>
    <m/>
    <n v="11085"/>
    <n v="179463"/>
    <s v="AST"/>
  </r>
  <r>
    <m/>
    <s v=""/>
    <n v="2705"/>
    <n v="0"/>
    <b v="0"/>
    <s v=""/>
    <s v="2"/>
    <s v="Yew Tree Close"/>
    <s v="EX4"/>
    <x v="5"/>
    <s v="South West"/>
    <s v="6KB H"/>
    <n v="0"/>
    <m/>
    <n v="0"/>
    <n v="1096"/>
    <s v="Nationwide"/>
    <m/>
    <d v="2001-06-05T00:00:00"/>
    <m/>
    <m/>
    <d v="2017-08-23T00:00:00"/>
    <s v="17-Dec-2019"/>
    <n v="0"/>
    <n v="13620"/>
    <d v="2017-09-04T00:00:00"/>
    <d v="2017-10-20T00:00:00"/>
    <m/>
    <m/>
    <n v="4"/>
    <m/>
    <m/>
    <m/>
    <n v="0"/>
    <s v="W.Grant"/>
    <s v=""/>
    <s v=""/>
    <n v="0.03"/>
    <n v="0"/>
    <n v="20"/>
    <n v="0"/>
    <n v="275000"/>
    <n v="270000"/>
    <n v="0"/>
    <n v="0"/>
    <n v="0"/>
    <n v="0"/>
    <n v="0"/>
    <n v="0"/>
    <n v="270000"/>
    <n v="0"/>
    <b v="0"/>
    <b v="0"/>
    <n v="0"/>
    <n v="0"/>
    <n v="0"/>
    <n v="141865"/>
    <n v="0"/>
    <n v="0"/>
    <m/>
    <s v="MB"/>
    <n v="0"/>
    <s v="F&amp;F"/>
    <b v="0"/>
    <b v="0"/>
    <b v="0"/>
    <b v="0"/>
    <b v="0"/>
    <n v="0"/>
    <b v="0"/>
    <m/>
    <n v="6"/>
    <m/>
    <n v="1135"/>
    <n v="261.92307692307691"/>
    <n v="141865"/>
    <n v="9720"/>
    <n v="104915"/>
    <n v="0.73954111302999326"/>
    <n v="0.38857407407407407"/>
    <n v="246.35036496350364"/>
    <n v="13200"/>
    <n v="0"/>
    <n v="9720"/>
    <n v="270000"/>
    <n v="5.3099415204678362E-2"/>
    <n v="5.3099415204678362E-2"/>
    <s v="0000002"/>
    <n v="3.1818181818181815E-2"/>
    <n v="12.427007299270073"/>
    <s v="2 Yew Tree Close"/>
    <s v="Exeter ASTs - Queensway Portfolio"/>
    <b v="0"/>
    <s v="AST"/>
    <s v="AST"/>
    <b v="0"/>
    <n v="0"/>
    <s v="056002"/>
    <n v="1413"/>
    <d v="2017-12-18T00:00:00"/>
    <s v="HYT02"/>
    <n v="0"/>
    <n v="3.7169590010280494E-2"/>
    <n v="9.6006766996792725E-2"/>
    <n v="256500"/>
    <n v="0.95"/>
    <m/>
    <n v="13620"/>
    <n v="104915"/>
    <s v="AST"/>
  </r>
  <r>
    <m/>
    <s v=""/>
    <n v="1355"/>
    <n v="0"/>
    <b v="0"/>
    <s v=""/>
    <s v="94"/>
    <s v="Eaton Manor"/>
    <s v="BN3 3PT"/>
    <x v="4"/>
    <s v="South Coast"/>
    <s v="3K2B"/>
    <n v="1996"/>
    <m/>
    <n v="0"/>
    <n v="725"/>
    <s v="AVIVA"/>
    <d v="2005-06-01T00:00:00"/>
    <d v="1999-02-16T00:00:00"/>
    <m/>
    <m/>
    <d v="2016-03-31T00:00:00"/>
    <s v="19-May-2019"/>
    <n v="0"/>
    <n v="13633"/>
    <d v="2013-08-14T00:00:00"/>
    <d v="2013-09-20T00:00:00"/>
    <m/>
    <m/>
    <n v="4"/>
    <m/>
    <m/>
    <m/>
    <n v="0"/>
    <s v="Priors"/>
    <s v=""/>
    <s v=""/>
    <n v="0.03"/>
    <n v="0"/>
    <n v="20"/>
    <n v="0"/>
    <n v="298000"/>
    <n v="310000"/>
    <n v="0"/>
    <n v="0"/>
    <n v="0"/>
    <n v="0"/>
    <n v="0"/>
    <n v="0"/>
    <n v="310000"/>
    <n v="0"/>
    <b v="1"/>
    <b v="0"/>
    <n v="0"/>
    <n v="0"/>
    <n v="0"/>
    <n v="80708"/>
    <n v="0"/>
    <n v="0"/>
    <m/>
    <s v="PY"/>
    <n v="0"/>
    <s v="Maguire"/>
    <b v="0"/>
    <b v="0"/>
    <b v="0"/>
    <b v="0"/>
    <b v="0"/>
    <n v="0"/>
    <b v="1"/>
    <m/>
    <n v="5"/>
    <m/>
    <n v="1136.0833333333333"/>
    <n v="262.17307692307691"/>
    <n v="80708"/>
    <n v="11160"/>
    <n v="202632"/>
    <n v="2.5106804777717202"/>
    <n v="0.65365161290322582"/>
    <n v="427.58620689655174"/>
    <n v="12984"/>
    <n v="0"/>
    <n v="11160"/>
    <n v="310000"/>
    <n v="4.6292020373514431E-2"/>
    <n v="3.7684210526315792E-2"/>
    <s v="0000094"/>
    <n v="4.9984596426370917E-2"/>
    <n v="18.804137931034482"/>
    <s v="94 Eaton Manor"/>
    <s v="Eaton Manor ASTs"/>
    <b v="0"/>
    <s v="AST"/>
    <s v="AST"/>
    <b v="0"/>
    <n v="539"/>
    <s v="043001"/>
    <n v="379"/>
    <d v="2016-05-20T00:00:00"/>
    <s v="F094"/>
    <n v="0"/>
    <n v="3.2404413709616213E-2"/>
    <n v="0.13750805372453784"/>
    <n v="294500"/>
    <n v="0.875"/>
    <m/>
    <n v="11098"/>
    <n v="202632"/>
    <s v="AST"/>
  </r>
  <r>
    <m/>
    <s v=""/>
    <n v="2851"/>
    <n v="0"/>
    <b v="0"/>
    <s v=""/>
    <s v="85"/>
    <s v="Eaton Manor"/>
    <s v="BN3"/>
    <x v="4"/>
    <s v="Sussex"/>
    <s v="3K2B"/>
    <n v="1616"/>
    <m/>
    <n v="0"/>
    <n v="840"/>
    <s v="AVIVA"/>
    <m/>
    <d v="1999-02-16T00:00:00"/>
    <d v="2012-02-06T00:00:00"/>
    <d v="2012-02-17T00:00:00"/>
    <d v="2012-02-24T00:00:00"/>
    <s v="21-Jul-2019"/>
    <n v="0"/>
    <n v="13668"/>
    <d v="2012-02-27T00:00:00"/>
    <d v="2012-04-27T00:00:00"/>
    <m/>
    <m/>
    <n v="4"/>
    <m/>
    <m/>
    <m/>
    <n v="0"/>
    <s v="Priors/Y.Lee"/>
    <s v=""/>
    <s v=""/>
    <n v="0.03"/>
    <n v="0"/>
    <n v="20"/>
    <n v="0"/>
    <n v="298000"/>
    <n v="310000"/>
    <n v="0"/>
    <n v="0"/>
    <n v="0"/>
    <n v="0"/>
    <n v="0"/>
    <n v="0"/>
    <n v="310000"/>
    <n v="0"/>
    <b v="0"/>
    <b v="0"/>
    <n v="0"/>
    <n v="0"/>
    <n v="0"/>
    <n v="96652"/>
    <n v="0"/>
    <n v="0"/>
    <m/>
    <s v="PY"/>
    <n v="0"/>
    <s v="Maguire"/>
    <b v="0"/>
    <b v="0"/>
    <b v="0"/>
    <b v="0"/>
    <b v="0"/>
    <n v="0"/>
    <b v="0"/>
    <m/>
    <n v="8"/>
    <m/>
    <n v="1139"/>
    <n v="262.84615384615387"/>
    <n v="96652"/>
    <n v="11160"/>
    <n v="186688"/>
    <n v="1.9315482349046063"/>
    <n v="0.6022193548387097"/>
    <n v="369.04761904761904"/>
    <n v="13800"/>
    <n v="0"/>
    <n v="11160"/>
    <n v="310000"/>
    <n v="4.6410865874363327E-2"/>
    <n v="4.0923599320882853E-2"/>
    <s v="0000085"/>
    <n v="-9.5652173913043474E-3"/>
    <n v="16.271428571428572"/>
    <s v="85 Eaton Manor"/>
    <s v="Eaton Manor ASTs"/>
    <b v="0"/>
    <s v="AST"/>
    <s v=""/>
    <b v="0"/>
    <n v="0"/>
    <s v="043001"/>
    <n v="1565"/>
    <d v="2013-07-22T00:00:00"/>
    <s v="F085"/>
    <n v="0"/>
    <n v="3.2487605558793695E-2"/>
    <n v="0.1246947812771593"/>
    <n v="294500"/>
    <n v="0.875"/>
    <m/>
    <n v="12052"/>
    <n v="186688"/>
    <s v="AST"/>
  </r>
  <r>
    <m/>
    <s v=""/>
    <n v="1006"/>
    <n v="0"/>
    <b v="0"/>
    <s v=""/>
    <s v="97"/>
    <s v="Eaton Manor (ast)"/>
    <s v="BN3 3PT"/>
    <x v="4"/>
    <s v="South Coast"/>
    <s v="3K2B"/>
    <n v="1996"/>
    <m/>
    <n v="0"/>
    <n v="840"/>
    <s v="AVIVA"/>
    <d v="2005-06-01T00:00:00"/>
    <d v="1999-02-16T00:00:00"/>
    <m/>
    <m/>
    <d v="2019-02-28T00:00:00"/>
    <s v="vacant"/>
    <n v="4"/>
    <n v="13680"/>
    <d v="2019-04-01T00:00:00"/>
    <d v="2019-05-31T00:00:00"/>
    <m/>
    <m/>
    <n v="4"/>
    <m/>
    <m/>
    <m/>
    <n v="0"/>
    <s v=""/>
    <s v=""/>
    <s v=""/>
    <n v="0.03"/>
    <n v="0"/>
    <n v="20"/>
    <n v="0"/>
    <n v="298000"/>
    <n v="310000"/>
    <n v="0"/>
    <n v="0"/>
    <n v="0"/>
    <n v="0"/>
    <n v="0"/>
    <n v="0"/>
    <n v="310000"/>
    <n v="0"/>
    <b v="1"/>
    <b v="0"/>
    <n v="0"/>
    <n v="0"/>
    <n v="75000"/>
    <n v="104901"/>
    <n v="0"/>
    <n v="0"/>
    <m/>
    <s v="JW"/>
    <n v="0"/>
    <s v="Maguire"/>
    <b v="0"/>
    <b v="0"/>
    <b v="0"/>
    <b v="0"/>
    <b v="0"/>
    <n v="0"/>
    <b v="1"/>
    <m/>
    <n v="8"/>
    <m/>
    <n v="1140"/>
    <n v="263.07692307692309"/>
    <n v="179901"/>
    <n v="11160"/>
    <n v="103439"/>
    <n v="0.5749773486528702"/>
    <n v="0.33367419354838712"/>
    <n v="369.04761904761904"/>
    <n v="13680"/>
    <n v="0"/>
    <n v="11160"/>
    <n v="310000"/>
    <n v="4.645161290322581E-2"/>
    <n v="3.7843803056027164E-2"/>
    <s v="0000097"/>
    <n v="0"/>
    <n v="16.285714285714285"/>
    <s v="97 Eaton Manor (ast)"/>
    <s v="Under Modernisation for Let - for current ASTs"/>
    <b v="0"/>
    <s v="AST"/>
    <s v="AST"/>
    <b v="0"/>
    <n v="539"/>
    <s v="043001"/>
    <n v="255"/>
    <m/>
    <s v="F097"/>
    <n v="89.285714285714292"/>
    <n v="3.2516128478511687E-2"/>
    <n v="0.10624302914176223"/>
    <n v="294500"/>
    <n v="0.95"/>
    <m/>
    <n v="11145"/>
    <n v="103439"/>
    <s v="AST"/>
  </r>
  <r>
    <d v="2001-07-26T00:00:00"/>
    <s v="11:12:29"/>
    <n v="711"/>
    <n v="31"/>
    <b v="0"/>
    <s v=""/>
    <s v="A32B"/>
    <s v="Du Cane Court"/>
    <s v="SW17"/>
    <x v="2"/>
    <s v="South West London (Outer)"/>
    <s v="1KB"/>
    <n v="1636"/>
    <m/>
    <n v="0"/>
    <n v="256"/>
    <s v="RBS"/>
    <d v="2004-06-01T00:00:00"/>
    <d v="2000-05-17T00:00:00"/>
    <m/>
    <m/>
    <m/>
    <s v="22-Jul-2019"/>
    <n v="0"/>
    <n v="13704"/>
    <m/>
    <m/>
    <m/>
    <m/>
    <n v="4"/>
    <m/>
    <m/>
    <m/>
    <n v="0"/>
    <s v=""/>
    <s v=""/>
    <s v=""/>
    <n v="0.03"/>
    <n v="0"/>
    <n v="20"/>
    <n v="0"/>
    <n v="260000"/>
    <n v="260000"/>
    <n v="0"/>
    <n v="0"/>
    <n v="0"/>
    <n v="0"/>
    <n v="0"/>
    <n v="0"/>
    <n v="260000"/>
    <n v="0"/>
    <b v="0"/>
    <b v="0"/>
    <n v="0"/>
    <n v="0"/>
    <n v="0"/>
    <n v="60930"/>
    <n v="0"/>
    <n v="0"/>
    <d v="2001-06-08T00:00:00"/>
    <s v="MB"/>
    <n v="0"/>
    <s v=""/>
    <b v="0"/>
    <b v="0"/>
    <b v="0"/>
    <b v="0"/>
    <b v="0"/>
    <n v="0"/>
    <b v="1"/>
    <m/>
    <m/>
    <m/>
    <n v="1142"/>
    <n v="263.53846153846155"/>
    <n v="60930"/>
    <n v="9360"/>
    <n v="176710"/>
    <n v="2.9002133595929753"/>
    <n v="0.67965384615384616"/>
    <n v="1015.625"/>
    <n v="12792"/>
    <n v="0"/>
    <n v="9360"/>
    <n v="260000"/>
    <n v="5.548178137651822E-2"/>
    <n v="4.6676113360323887E-2"/>
    <s v="A0000032"/>
    <n v="7.1294559099437146E-2"/>
    <n v="53.53125"/>
    <s v="A32B Du Cane Court"/>
    <s v="Du Cane Court ASTs"/>
    <b v="0"/>
    <s v="AST"/>
    <s v=""/>
    <b v="0"/>
    <n v="539"/>
    <s v="100121"/>
    <n v="73"/>
    <d v="2002-07-23T00:00:00"/>
    <s v="FA32B"/>
    <n v="0"/>
    <n v="3.8837246302168379E-2"/>
    <n v="0.18921713441654359"/>
    <n v="247000"/>
    <n v="0.95"/>
    <m/>
    <n v="11529"/>
    <n v="176710"/>
    <s v="AST"/>
  </r>
  <r>
    <m/>
    <s v=""/>
    <n v="1005"/>
    <n v="0"/>
    <b v="0"/>
    <s v=""/>
    <s v="93"/>
    <s v="Eaton Manor"/>
    <s v="BN3 3PT"/>
    <x v="4"/>
    <s v="South Coast"/>
    <s v="3K2B"/>
    <n v="1996"/>
    <m/>
    <n v="0"/>
    <n v="840"/>
    <s v="AVIVA"/>
    <d v="2005-06-01T00:00:00"/>
    <d v="1999-02-16T00:00:00"/>
    <m/>
    <m/>
    <d v="2016-01-01T00:00:00"/>
    <s v="14-Jan-2020"/>
    <n v="0"/>
    <n v="13726"/>
    <d v="2008-10-06T00:00:00"/>
    <d v="2008-12-12T00:00:00"/>
    <m/>
    <m/>
    <n v="4"/>
    <m/>
    <m/>
    <m/>
    <n v="0"/>
    <s v="Priors"/>
    <s v=""/>
    <s v=""/>
    <n v="0.03"/>
    <n v="0"/>
    <n v="20"/>
    <n v="0"/>
    <n v="298000"/>
    <n v="310000"/>
    <n v="0"/>
    <n v="0"/>
    <n v="0"/>
    <n v="0"/>
    <n v="0"/>
    <n v="0"/>
    <n v="310000"/>
    <n v="0"/>
    <b v="1"/>
    <b v="0"/>
    <n v="0"/>
    <n v="0"/>
    <n v="0"/>
    <n v="105765"/>
    <n v="0"/>
    <n v="0"/>
    <m/>
    <s v="PY"/>
    <n v="0"/>
    <s v="Maguire"/>
    <b v="0"/>
    <b v="0"/>
    <b v="0"/>
    <b v="0"/>
    <b v="0"/>
    <n v="0"/>
    <b v="1"/>
    <m/>
    <n v="9"/>
    <m/>
    <n v="1143.8333333333333"/>
    <n v="263.96153846153845"/>
    <n v="105765"/>
    <n v="11160"/>
    <n v="177575"/>
    <n v="1.6789580674136055"/>
    <n v="0.57282258064516134"/>
    <n v="369.04761904761904"/>
    <n v="13188"/>
    <n v="0"/>
    <n v="11160"/>
    <n v="310000"/>
    <n v="4.6607809847198645E-2"/>
    <n v="3.7999999999999999E-2"/>
    <s v="0000093"/>
    <n v="4.0794661813770096E-2"/>
    <n v="16.340476190476192"/>
    <s v="93 Eaton Manor"/>
    <s v="Eaton Manor ASTs"/>
    <b v="0"/>
    <s v="AST"/>
    <s v="AST"/>
    <b v="0"/>
    <n v="539"/>
    <s v="043001"/>
    <n v="254"/>
    <d v="2016-01-15T00:00:00"/>
    <s v="F093"/>
    <n v="0"/>
    <n v="3.2625466337430659E-2"/>
    <n v="0.10581005058384153"/>
    <n v="294500"/>
    <n v="0.875"/>
    <m/>
    <n v="11191"/>
    <n v="177575"/>
    <s v="AST"/>
  </r>
  <r>
    <m/>
    <s v=""/>
    <n v="993"/>
    <n v="0"/>
    <b v="0"/>
    <s v=""/>
    <s v="120"/>
    <s v="Eaton Manor"/>
    <s v="BN3 3PT"/>
    <x v="4"/>
    <s v="South Coast"/>
    <s v="3KB"/>
    <n v="1996"/>
    <m/>
    <n v="0"/>
    <n v="975"/>
    <s v="AVIVA"/>
    <d v="2005-06-01T00:00:00"/>
    <d v="1999-02-16T00:00:00"/>
    <m/>
    <m/>
    <d v="2014-10-01T00:00:00"/>
    <s v="21-Nov-2019"/>
    <n v="0"/>
    <n v="13788"/>
    <d v="2014-10-06T00:00:00"/>
    <d v="2014-10-21T00:00:00"/>
    <m/>
    <m/>
    <n v="4"/>
    <m/>
    <m/>
    <m/>
    <n v="0"/>
    <s v="Priors/Y.Lee"/>
    <s v=""/>
    <s v=""/>
    <n v="0.03"/>
    <n v="0"/>
    <n v="20"/>
    <n v="0"/>
    <n v="280000"/>
    <n v="275000"/>
    <n v="0"/>
    <n v="0"/>
    <n v="0"/>
    <n v="0"/>
    <n v="0"/>
    <n v="0"/>
    <n v="275000"/>
    <n v="0"/>
    <b v="0"/>
    <b v="0"/>
    <n v="0"/>
    <n v="0"/>
    <n v="0"/>
    <n v="104468"/>
    <n v="0"/>
    <n v="0"/>
    <m/>
    <s v="PY"/>
    <n v="0"/>
    <s v="Maguire"/>
    <b v="0"/>
    <b v="0"/>
    <b v="0"/>
    <b v="0"/>
    <b v="0"/>
    <n v="0"/>
    <b v="1"/>
    <m/>
    <n v="2"/>
    <m/>
    <n v="1149"/>
    <n v="265.15384615384613"/>
    <n v="104468"/>
    <n v="9900"/>
    <n v="146882"/>
    <n v="1.4059999234215261"/>
    <n v="0.53411636363636361"/>
    <n v="282.05128205128204"/>
    <n v="13380"/>
    <n v="0"/>
    <n v="9900"/>
    <n v="275000"/>
    <n v="5.2777033492822964E-2"/>
    <n v="4.3073684210526313E-2"/>
    <s v="0000120"/>
    <n v="3.0493273542600896E-2"/>
    <n v="14.141538461538461"/>
    <s v="120 Eaton Manor"/>
    <s v="Eaton Manor ASTs"/>
    <b v="0"/>
    <s v="AST"/>
    <s v=""/>
    <b v="0"/>
    <n v="539"/>
    <s v="043001"/>
    <n v="242"/>
    <d v="2014-11-22T00:00:00"/>
    <s v="F120"/>
    <n v="0"/>
    <n v="3.6943922815824808E-2"/>
    <n v="0.10771719569628978"/>
    <n v="261250"/>
    <n v="0.875"/>
    <m/>
    <n v="11253"/>
    <n v="146882"/>
    <s v="AST"/>
  </r>
  <r>
    <m/>
    <s v=""/>
    <n v="990"/>
    <n v="0"/>
    <b v="0"/>
    <s v=""/>
    <s v="6"/>
    <s v="Eaton Manor"/>
    <s v="BN3 3PT"/>
    <x v="4"/>
    <s v="South Coast"/>
    <s v="3K2B"/>
    <n v="1996"/>
    <m/>
    <n v="0"/>
    <n v="490"/>
    <s v="AVIVA"/>
    <d v="2005-06-01T00:00:00"/>
    <d v="1999-02-16T00:00:00"/>
    <m/>
    <m/>
    <d v="2015-04-16T00:00:00"/>
    <s v="08-Feb-2020"/>
    <n v="0"/>
    <n v="13800"/>
    <d v="2015-04-20T00:00:00"/>
    <d v="2015-06-19T00:00:00"/>
    <m/>
    <m/>
    <n v="4"/>
    <m/>
    <m/>
    <m/>
    <n v="0"/>
    <s v=""/>
    <s v=""/>
    <s v=""/>
    <n v="0.03"/>
    <n v="0"/>
    <n v="20"/>
    <n v="0"/>
    <n v="298000"/>
    <n v="310000"/>
    <n v="0"/>
    <n v="0"/>
    <n v="0"/>
    <n v="0"/>
    <n v="0"/>
    <n v="0"/>
    <n v="310000"/>
    <n v="0"/>
    <b v="0"/>
    <b v="0"/>
    <n v="0"/>
    <n v="0"/>
    <n v="0"/>
    <n v="143789"/>
    <n v="0"/>
    <n v="0"/>
    <m/>
    <s v="PY"/>
    <n v="0"/>
    <s v="Maguire"/>
    <b v="0"/>
    <b v="0"/>
    <b v="0"/>
    <b v="0"/>
    <b v="0"/>
    <n v="0"/>
    <b v="1"/>
    <m/>
    <n v="8"/>
    <m/>
    <n v="1150"/>
    <n v="265.38461538461536"/>
    <n v="143789"/>
    <n v="11160"/>
    <n v="139551"/>
    <n v="0.970526257224127"/>
    <n v="0.45016451612903224"/>
    <n v="632.65306122448976"/>
    <n v="13800"/>
    <n v="0"/>
    <n v="11160"/>
    <n v="310000"/>
    <n v="4.6859083191850594E-2"/>
    <n v="3.8251273344651955E-2"/>
    <s v="0000006"/>
    <n v="0"/>
    <n v="28.163265306122447"/>
    <s v="6 Eaton Manor"/>
    <s v="Eaton Manor ASTs"/>
    <b v="0"/>
    <s v="AST"/>
    <s v=""/>
    <b v="0"/>
    <n v="539"/>
    <s v="043001"/>
    <n v="239"/>
    <d v="2018-02-09T00:00:00"/>
    <s v="F006"/>
    <n v="0"/>
    <n v="3.2801357675691617E-2"/>
    <n v="7.8343962333697295E-2"/>
    <n v="294500"/>
    <n v="0.875"/>
    <m/>
    <n v="11265"/>
    <n v="139551"/>
    <s v="AST"/>
  </r>
  <r>
    <m/>
    <s v=""/>
    <n v="2481"/>
    <n v="0"/>
    <b v="0"/>
    <s v=""/>
    <s v="75"/>
    <s v="Eaton Manor"/>
    <s v="BN3"/>
    <x v="4"/>
    <s v="Sussex"/>
    <s v="3KB"/>
    <n v="1996"/>
    <m/>
    <n v="0"/>
    <n v="745"/>
    <s v="AVIVA"/>
    <m/>
    <d v="1999-02-16T00:00:00"/>
    <m/>
    <m/>
    <d v="2018-04-16T00:00:00"/>
    <s v="25-Sep-2019"/>
    <n v="0"/>
    <n v="13812"/>
    <d v="2018-05-22T00:00:00"/>
    <d v="2018-08-07T00:00:00"/>
    <m/>
    <m/>
    <n v="4"/>
    <m/>
    <m/>
    <m/>
    <n v="0"/>
    <s v="Priors"/>
    <s v=""/>
    <s v=""/>
    <n v="0.03"/>
    <n v="0"/>
    <n v="20"/>
    <n v="0"/>
    <n v="280000"/>
    <n v="275000"/>
    <n v="0"/>
    <n v="0"/>
    <n v="0"/>
    <n v="0"/>
    <n v="0"/>
    <n v="0"/>
    <n v="275000"/>
    <n v="0"/>
    <b v="0"/>
    <b v="0"/>
    <n v="0"/>
    <n v="0"/>
    <n v="0"/>
    <n v="173591"/>
    <n v="0"/>
    <n v="0"/>
    <m/>
    <s v="PY"/>
    <n v="0"/>
    <s v="Maguire"/>
    <b v="0"/>
    <b v="0"/>
    <b v="0"/>
    <b v="0"/>
    <b v="0"/>
    <n v="0"/>
    <b v="0"/>
    <m/>
    <n v="11"/>
    <m/>
    <n v="1151"/>
    <n v="265.61538461538464"/>
    <n v="173591"/>
    <n v="9900"/>
    <n v="77759"/>
    <n v="0.44794372980166025"/>
    <n v="0.28276000000000001"/>
    <n v="369.1275167785235"/>
    <n v="12900"/>
    <n v="0"/>
    <n v="9900"/>
    <n v="275000"/>
    <n v="5.28688995215311E-2"/>
    <n v="4.3165550239234449E-2"/>
    <s v="0000075"/>
    <n v="7.0697674418604653E-2"/>
    <n v="18.539597315436243"/>
    <s v="75 Eaton Manor"/>
    <s v="Eaton Manor ASTs"/>
    <b v="0"/>
    <s v="AST"/>
    <s v="AST"/>
    <b v="0"/>
    <n v="539"/>
    <s v="043001"/>
    <n v="1181"/>
    <d v="2018-09-26T00:00:00"/>
    <s v="F075"/>
    <n v="0"/>
    <n v="3.7008229034825375E-2"/>
    <n v="6.4963045319169771E-2"/>
    <n v="261250"/>
    <n v="0.875"/>
    <m/>
    <n v="11277"/>
    <n v="77759"/>
    <s v="AST"/>
  </r>
  <r>
    <m/>
    <s v=""/>
    <n v="981"/>
    <n v="0"/>
    <b v="0"/>
    <s v=""/>
    <s v="121"/>
    <s v="Eaton Manor"/>
    <s v="BN3 3PT"/>
    <x v="4"/>
    <s v="South Coast"/>
    <s v="3K2B"/>
    <n v="1996"/>
    <m/>
    <n v="0"/>
    <n v="850"/>
    <s v="AVIVA"/>
    <d v="2005-06-01T00:00:00"/>
    <d v="1999-02-16T00:00:00"/>
    <m/>
    <m/>
    <m/>
    <s v="23-Jun-2019"/>
    <n v="0"/>
    <n v="13836"/>
    <m/>
    <m/>
    <m/>
    <m/>
    <n v="4"/>
    <m/>
    <m/>
    <m/>
    <n v="0"/>
    <s v=""/>
    <s v=""/>
    <s v=""/>
    <n v="0.03"/>
    <n v="0"/>
    <n v="20"/>
    <n v="0"/>
    <n v="298000"/>
    <n v="310000"/>
    <n v="0"/>
    <n v="0"/>
    <n v="0"/>
    <n v="0"/>
    <n v="0"/>
    <n v="0"/>
    <n v="310000"/>
    <n v="0"/>
    <b v="0"/>
    <b v="0"/>
    <n v="0"/>
    <n v="0"/>
    <n v="0"/>
    <n v="105765"/>
    <n v="0"/>
    <n v="0"/>
    <m/>
    <s v="PY"/>
    <n v="0"/>
    <s v=""/>
    <b v="0"/>
    <b v="0"/>
    <b v="0"/>
    <b v="0"/>
    <b v="0"/>
    <n v="0"/>
    <b v="1"/>
    <m/>
    <m/>
    <m/>
    <n v="1153"/>
    <n v="266.07692307692309"/>
    <n v="105765"/>
    <n v="11160"/>
    <n v="177575"/>
    <n v="1.6789580674136055"/>
    <n v="0.57282258064516134"/>
    <n v="364.70588235294116"/>
    <n v="13428"/>
    <n v="0"/>
    <n v="11160"/>
    <n v="310000"/>
    <n v="4.6981324278438027E-2"/>
    <n v="3.8373514431239389E-2"/>
    <s v="0000121"/>
    <n v="3.038427167113494E-2"/>
    <n v="16.277647058823529"/>
    <s v="121 Eaton Manor"/>
    <s v="Eaton Manor ASTs"/>
    <b v="0"/>
    <s v="AST"/>
    <s v=""/>
    <b v="0"/>
    <n v="539"/>
    <s v="043001"/>
    <n v="230"/>
    <d v="1996-04-03T00:00:00"/>
    <s v="F121"/>
    <n v="0"/>
    <n v="3.2886926434845587E-2"/>
    <n v="0.1068500921855056"/>
    <n v="294500"/>
    <n v="0.875"/>
    <m/>
    <n v="11301"/>
    <n v="177575"/>
    <s v="AST"/>
  </r>
  <r>
    <m/>
    <s v=""/>
    <n v="1004"/>
    <n v="0"/>
    <b v="0"/>
    <s v=""/>
    <s v="89"/>
    <s v="Eaton Manor"/>
    <s v="BN3 3PT"/>
    <x v="4"/>
    <s v="South Coast"/>
    <s v="3K2B"/>
    <n v="1996"/>
    <m/>
    <n v="0"/>
    <n v="840"/>
    <s v="AVIVA"/>
    <d v="2005-06-01T00:00:00"/>
    <d v="1999-02-16T00:00:00"/>
    <m/>
    <m/>
    <d v="2015-10-20T00:00:00"/>
    <s v="23-Nov-2019"/>
    <n v="0"/>
    <n v="13860"/>
    <d v="2015-10-22T00:00:00"/>
    <d v="2015-11-13T00:00:00"/>
    <m/>
    <m/>
    <n v="4"/>
    <m/>
    <m/>
    <m/>
    <n v="0"/>
    <s v=""/>
    <s v=""/>
    <s v=""/>
    <n v="0.03"/>
    <n v="0"/>
    <n v="20"/>
    <n v="0"/>
    <n v="298000"/>
    <n v="310000"/>
    <n v="0"/>
    <n v="0"/>
    <n v="0"/>
    <n v="0"/>
    <n v="0"/>
    <n v="0"/>
    <n v="310000"/>
    <n v="0"/>
    <b v="1"/>
    <b v="0"/>
    <n v="0"/>
    <n v="0"/>
    <n v="0"/>
    <n v="107648"/>
    <n v="0"/>
    <n v="0"/>
    <m/>
    <s v="PY"/>
    <n v="0"/>
    <s v="Maguire"/>
    <b v="0"/>
    <b v="0"/>
    <b v="0"/>
    <b v="0"/>
    <b v="0"/>
    <n v="0"/>
    <b v="1"/>
    <m/>
    <n v="3"/>
    <m/>
    <n v="1155"/>
    <n v="266.53846153846155"/>
    <n v="107648"/>
    <n v="11160"/>
    <n v="175692"/>
    <n v="1.6320972057074912"/>
    <n v="0.56674838709677422"/>
    <n v="369.04761904761904"/>
    <n v="13200"/>
    <n v="0"/>
    <n v="11160"/>
    <n v="310000"/>
    <n v="4.7062818336162986E-2"/>
    <n v="3.8455008488964347E-2"/>
    <s v="0000089"/>
    <n v="0.05"/>
    <n v="16.5"/>
    <s v="89 Eaton Manor"/>
    <s v="Eaton Manor ASTs"/>
    <b v="0"/>
    <s v="AST"/>
    <s v="AST"/>
    <b v="0"/>
    <n v="539"/>
    <s v="043001"/>
    <n v="253"/>
    <d v="2015-11-24T00:00:00"/>
    <s v="F089"/>
    <n v="0"/>
    <n v="3.2943972274281579E-2"/>
    <n v="0.10520399821640904"/>
    <n v="294500"/>
    <n v="0.875"/>
    <m/>
    <n v="11325"/>
    <n v="175692"/>
    <s v="AST"/>
  </r>
  <r>
    <m/>
    <s v=""/>
    <n v="3848"/>
    <n v="0"/>
    <b v="0"/>
    <s v=""/>
    <s v="1"/>
    <s v="Yew Tree Close"/>
    <s v="EX4"/>
    <x v="5"/>
    <s v="Exeter"/>
    <s v="6KB H"/>
    <n v="0"/>
    <m/>
    <n v="0"/>
    <n v="1337"/>
    <s v="Nationwide"/>
    <m/>
    <d v="2001-06-05T00:00:00"/>
    <m/>
    <m/>
    <d v="2017-07-31T00:00:00"/>
    <s v="28-Sep-2019"/>
    <n v="0"/>
    <n v="13860"/>
    <d v="2017-08-07T00:00:00"/>
    <d v="2017-08-18T00:00:00"/>
    <m/>
    <m/>
    <n v="4"/>
    <m/>
    <m/>
    <m/>
    <n v="0"/>
    <s v="Wilkinson Grant"/>
    <s v=""/>
    <s v=""/>
    <n v="0.03"/>
    <n v="0"/>
    <n v="20"/>
    <n v="0"/>
    <n v="275000"/>
    <n v="270000"/>
    <n v="0"/>
    <n v="0"/>
    <n v="0"/>
    <n v="0"/>
    <n v="0"/>
    <n v="0"/>
    <n v="270000"/>
    <n v="0"/>
    <b v="0"/>
    <b v="0"/>
    <n v="0"/>
    <n v="0"/>
    <n v="0"/>
    <n v="163052"/>
    <n v="0"/>
    <n v="0"/>
    <m/>
    <s v="MB"/>
    <n v="0"/>
    <s v="F&amp;F"/>
    <b v="0"/>
    <b v="0"/>
    <b v="0"/>
    <b v="0"/>
    <b v="0"/>
    <n v="0"/>
    <b v="0"/>
    <m/>
    <n v="1"/>
    <m/>
    <n v="1155"/>
    <n v="266.53846153846155"/>
    <n v="163052"/>
    <n v="9720"/>
    <n v="83728"/>
    <n v="0.51350489414419942"/>
    <n v="0.31010370370370371"/>
    <n v="201.94465220643232"/>
    <n v="13860"/>
    <n v="0"/>
    <n v="9720"/>
    <n v="270000"/>
    <n v="5.4035087719298248E-2"/>
    <n v="5.4035087719298248E-2"/>
    <s v="0000001"/>
    <n v="0"/>
    <n v="10.366492146596858"/>
    <s v="1 Yew Tree Close"/>
    <s v="Exeter ASTs - Queensway Portfolio"/>
    <b v="0"/>
    <s v="AST"/>
    <s v="AST"/>
    <b v="0"/>
    <n v="0"/>
    <s v="056002"/>
    <n v="2581"/>
    <d v="2017-09-29T00:00:00"/>
    <s v="HYT01"/>
    <n v="0"/>
    <n v="3.7824560759360332E-2"/>
    <n v="8.5003557147413089E-2"/>
    <n v="256500"/>
    <n v="0.95"/>
    <m/>
    <n v="13860"/>
    <n v="83728"/>
    <s v="AST"/>
  </r>
  <r>
    <d v="2001-06-08T00:00:00"/>
    <s v="14:59:39"/>
    <n v="717"/>
    <n v="31"/>
    <b v="0"/>
    <s v=""/>
    <s v="A610"/>
    <s v="Du Cane Court"/>
    <s v="SW17"/>
    <x v="2"/>
    <s v="South West London (Outer)"/>
    <s v="1KB"/>
    <n v="1818"/>
    <m/>
    <n v="0"/>
    <n v="261"/>
    <s v="RBS"/>
    <d v="2004-06-01T00:00:00"/>
    <d v="2000-05-17T00:00:00"/>
    <m/>
    <m/>
    <m/>
    <s v="23-Feb-2020"/>
    <n v="0"/>
    <n v="14004"/>
    <m/>
    <m/>
    <m/>
    <m/>
    <n v="4"/>
    <m/>
    <m/>
    <m/>
    <n v="0"/>
    <s v=""/>
    <s v=""/>
    <s v=""/>
    <n v="0.03"/>
    <n v="0"/>
    <n v="20"/>
    <n v="0"/>
    <n v="260000"/>
    <n v="260000"/>
    <n v="0"/>
    <n v="0"/>
    <n v="0"/>
    <n v="0"/>
    <n v="0"/>
    <n v="0"/>
    <n v="260000"/>
    <n v="0"/>
    <b v="0"/>
    <b v="0"/>
    <n v="0"/>
    <n v="0"/>
    <n v="0"/>
    <n v="99411"/>
    <n v="0"/>
    <n v="0"/>
    <d v="2001-06-08T00:00:00"/>
    <s v="MB"/>
    <n v="0"/>
    <s v=""/>
    <b v="0"/>
    <b v="0"/>
    <b v="0"/>
    <b v="0"/>
    <b v="0"/>
    <n v="0"/>
    <b v="1"/>
    <m/>
    <m/>
    <m/>
    <n v="1167"/>
    <n v="269.30769230769232"/>
    <n v="99411"/>
    <n v="9360"/>
    <n v="138229"/>
    <n v="1.3904799267686674"/>
    <n v="0.53164999999999996"/>
    <n v="996.16858237547888"/>
    <n v="13596"/>
    <n v="0"/>
    <n v="9360"/>
    <n v="260000"/>
    <n v="5.6696356275303644E-2"/>
    <n v="4.7153846153846157E-2"/>
    <s v="A0000610"/>
    <n v="3.0008826125330981E-2"/>
    <n v="53.655172413793103"/>
    <s v="A610 Du Cane Court"/>
    <s v="Du Cane Court ASTs"/>
    <b v="0"/>
    <s v="AST"/>
    <s v=""/>
    <b v="0"/>
    <n v="539"/>
    <s v="100121"/>
    <n v="79"/>
    <d v="2002-02-24T00:00:00"/>
    <s v="FA610"/>
    <n v="0"/>
    <n v="3.9687448716839317E-2"/>
    <n v="0.11716007282896258"/>
    <n v="247000"/>
    <n v="0.95"/>
    <m/>
    <n v="11647"/>
    <n v="138229"/>
    <s v="AST"/>
  </r>
  <r>
    <m/>
    <s v=""/>
    <n v="1000"/>
    <n v="0"/>
    <b v="0"/>
    <s v=""/>
    <s v="40"/>
    <s v="Eaton Manor"/>
    <s v="BN3 3PT"/>
    <x v="4"/>
    <s v="South Coast"/>
    <s v="3K2B"/>
    <n v="1996"/>
    <m/>
    <n v="0"/>
    <n v="860"/>
    <s v="AVIVA"/>
    <d v="2005-06-01T00:00:00"/>
    <d v="1999-02-16T00:00:00"/>
    <m/>
    <m/>
    <d v="2011-08-01T00:00:00"/>
    <s v="31-Oct-2018"/>
    <n v="0"/>
    <n v="14004"/>
    <d v="2005-03-21T00:00:00"/>
    <d v="2005-05-13T00:00:00"/>
    <m/>
    <m/>
    <n v="4"/>
    <m/>
    <m/>
    <m/>
    <n v="0"/>
    <s v=""/>
    <s v=""/>
    <s v=""/>
    <n v="0.03"/>
    <n v="0"/>
    <n v="20"/>
    <n v="0"/>
    <n v="298000"/>
    <n v="310000"/>
    <n v="0"/>
    <n v="0"/>
    <n v="0"/>
    <n v="0"/>
    <n v="0"/>
    <n v="0"/>
    <n v="310000"/>
    <n v="0"/>
    <b v="1"/>
    <b v="0"/>
    <n v="0"/>
    <n v="0"/>
    <n v="0"/>
    <n v="105765"/>
    <n v="0"/>
    <n v="0"/>
    <m/>
    <s v="PY"/>
    <n v="0"/>
    <s v="Maguire"/>
    <b v="0"/>
    <b v="0"/>
    <b v="0"/>
    <b v="0"/>
    <b v="0"/>
    <n v="0"/>
    <b v="1"/>
    <m/>
    <n v="7"/>
    <m/>
    <n v="1167"/>
    <n v="269.30769230769232"/>
    <n v="105765"/>
    <n v="11160"/>
    <n v="177575"/>
    <n v="1.6789580674136055"/>
    <n v="0.57282258064516134"/>
    <n v="360.46511627906978"/>
    <n v="14532"/>
    <n v="0"/>
    <n v="11160"/>
    <n v="310000"/>
    <n v="4.7551782682512735E-2"/>
    <n v="3.8943972835314089E-2"/>
    <s v="0000040"/>
    <n v="-3.633360858794385E-2"/>
    <n v="16.283720930232558"/>
    <s v="40 Eaton Manor"/>
    <s v="Eaton Manor ASTs"/>
    <b v="0"/>
    <s v="AST"/>
    <s v=""/>
    <b v="0"/>
    <n v="539"/>
    <s v="043001"/>
    <n v="249"/>
    <d v="2011-09-02T00:00:00"/>
    <s v="F040"/>
    <n v="0"/>
    <n v="3.3286247310897493E-2"/>
    <n v="0.10843851935895618"/>
    <n v="294500"/>
    <n v="0.875"/>
    <m/>
    <n v="11469"/>
    <n v="177575"/>
    <s v="AST"/>
  </r>
  <r>
    <m/>
    <s v=""/>
    <n v="988"/>
    <n v="0"/>
    <b v="0"/>
    <s v=""/>
    <s v="44"/>
    <s v="Eaton Manor"/>
    <s v="BN3 3PT"/>
    <x v="4"/>
    <s v="South Coast"/>
    <s v="3KB"/>
    <n v="1996"/>
    <m/>
    <n v="0"/>
    <n v="890"/>
    <s v="AVIVA"/>
    <d v="2005-06-01T00:00:00"/>
    <d v="1999-02-16T00:00:00"/>
    <m/>
    <m/>
    <d v="2013-03-31T00:00:00"/>
    <s v="23-May-2019"/>
    <n v="0"/>
    <n v="14036"/>
    <d v="2011-06-02T00:00:00"/>
    <d v="2011-07-29T00:00:00"/>
    <m/>
    <m/>
    <n v="4"/>
    <m/>
    <m/>
    <m/>
    <n v="0"/>
    <s v=""/>
    <s v=""/>
    <s v=""/>
    <n v="0.03"/>
    <n v="0"/>
    <n v="20"/>
    <n v="0"/>
    <n v="280000"/>
    <n v="275000"/>
    <n v="0"/>
    <n v="0"/>
    <n v="0"/>
    <n v="0"/>
    <n v="0"/>
    <n v="0"/>
    <n v="275000"/>
    <n v="0"/>
    <b v="0"/>
    <b v="0"/>
    <n v="0"/>
    <n v="0"/>
    <n v="0"/>
    <n v="135237"/>
    <n v="0"/>
    <n v="0"/>
    <m/>
    <s v="PY"/>
    <n v="0"/>
    <s v="Maguire"/>
    <b v="0"/>
    <b v="0"/>
    <b v="0"/>
    <b v="0"/>
    <b v="0"/>
    <n v="0"/>
    <b v="1"/>
    <m/>
    <n v="8"/>
    <m/>
    <n v="1169.6666666666667"/>
    <n v="269.92307692307691"/>
    <n v="135237"/>
    <n v="9900"/>
    <n v="116113"/>
    <n v="0.85858899561510538"/>
    <n v="0.42222909090909089"/>
    <n v="308.98876404494382"/>
    <n v="13368"/>
    <n v="0"/>
    <n v="9900"/>
    <n v="275000"/>
    <n v="5.3726315789473685E-2"/>
    <n v="4.4022966507177033E-2"/>
    <s v="0000044"/>
    <n v="4.9970077797725915E-2"/>
    <n v="15.770786516853933"/>
    <s v="44 Eaton Manor"/>
    <s v="Eaton Manor ASTs"/>
    <b v="0"/>
    <s v="AST"/>
    <s v=""/>
    <b v="0"/>
    <n v="539"/>
    <s v="043001"/>
    <n v="237"/>
    <d v="2013-05-24T00:00:00"/>
    <s v="F044"/>
    <n v="0"/>
    <n v="3.7608420412163987E-2"/>
    <n v="8.504329436470788E-2"/>
    <n v="261250"/>
    <n v="0.875"/>
    <m/>
    <n v="11501"/>
    <n v="116113"/>
    <s v="AST"/>
  </r>
  <r>
    <d v="2001-10-26T00:00:00"/>
    <s v="11:51:46"/>
    <n v="809"/>
    <n v="32"/>
    <b v="0"/>
    <s v=""/>
    <s v="6"/>
    <s v="Yew Tree Close"/>
    <s v="EX4"/>
    <x v="5"/>
    <s v="Exeter"/>
    <s v="6KB H"/>
    <n v="0"/>
    <m/>
    <n v="0"/>
    <n v="1096"/>
    <s v="Nationwide"/>
    <d v="2003-11-01T00:00:00"/>
    <d v="2001-06-05T00:00:00"/>
    <m/>
    <m/>
    <d v="2005-06-06T00:00:00"/>
    <s v="14-Aug-2019"/>
    <n v="0"/>
    <n v="14040"/>
    <d v="2005-06-08T00:00:00"/>
    <d v="2005-07-01T00:00:00"/>
    <m/>
    <m/>
    <n v="4"/>
    <m/>
    <m/>
    <m/>
    <n v="0"/>
    <s v=""/>
    <s v=""/>
    <s v=""/>
    <n v="0.03"/>
    <n v="0"/>
    <n v="20"/>
    <n v="3525"/>
    <n v="275000"/>
    <n v="270000"/>
    <n v="0"/>
    <n v="0"/>
    <n v="0"/>
    <n v="0"/>
    <n v="0"/>
    <n v="0"/>
    <n v="270000"/>
    <n v="0"/>
    <b v="1"/>
    <b v="0"/>
    <n v="0"/>
    <n v="0"/>
    <n v="0"/>
    <n v="92263"/>
    <n v="0"/>
    <n v="0"/>
    <d v="2001-07-13T00:00:00"/>
    <s v="MB"/>
    <n v="0"/>
    <s v="F&amp;F"/>
    <b v="0"/>
    <b v="0"/>
    <b v="0"/>
    <b v="0"/>
    <b v="0"/>
    <n v="0"/>
    <b v="1"/>
    <m/>
    <n v="3"/>
    <m/>
    <n v="1170"/>
    <n v="270"/>
    <n v="92263"/>
    <n v="9720"/>
    <n v="154517"/>
    <n v="1.6747450223816698"/>
    <n v="0.57228518518518523"/>
    <n v="246.35036496350364"/>
    <n v="13632"/>
    <n v="0"/>
    <n v="9720"/>
    <n v="270000"/>
    <n v="5.473684210526316E-2"/>
    <n v="5.2884990253411306E-2"/>
    <s v="0000006"/>
    <n v="2.9929577464788731E-2"/>
    <n v="12.81021897810219"/>
    <s v="6 Yew Tree Close"/>
    <s v="Exeter ASTs - Queensway Portfolio"/>
    <b v="0"/>
    <s v="AST"/>
    <s v=""/>
    <b v="0"/>
    <n v="475"/>
    <s v="056002"/>
    <n v="152"/>
    <d v="2005-08-15T00:00:00"/>
    <s v="HYT06"/>
    <n v="0"/>
    <n v="3.8315788821170205E-2"/>
    <n v="0.14702535144098935"/>
    <n v="256500"/>
    <n v="0.95"/>
    <m/>
    <n v="13565"/>
    <n v="154517"/>
    <s v="AST"/>
  </r>
  <r>
    <m/>
    <s v=""/>
    <n v="1821"/>
    <n v="0"/>
    <b v="0"/>
    <s v=""/>
    <s v="9"/>
    <s v="Garden Court (ast)"/>
    <s v="TW9 3JS"/>
    <x v="2"/>
    <s v="Surrey"/>
    <s v="2KB"/>
    <n v="1569"/>
    <m/>
    <n v="0"/>
    <n v="581"/>
    <s v="HSBC"/>
    <d v="2006-09-19T00:00:00"/>
    <d v="2006-05-26T00:00:00"/>
    <m/>
    <m/>
    <d v="2019-01-17T00:00:00"/>
    <s v="vacant"/>
    <n v="10"/>
    <n v="14048"/>
    <d v="2019-02-06T00:00:00"/>
    <d v="2019-02-25T00:00:00"/>
    <d v="2019-03-01T00:00:00"/>
    <m/>
    <n v="4"/>
    <m/>
    <m/>
    <m/>
    <n v="0"/>
    <s v="FL/AR"/>
    <s v=""/>
    <s v=""/>
    <n v="0.03"/>
    <n v="0"/>
    <n v="20"/>
    <n v="0"/>
    <n v="400000"/>
    <n v="360000"/>
    <n v="0"/>
    <n v="0"/>
    <n v="0"/>
    <n v="0"/>
    <n v="0"/>
    <n v="0"/>
    <n v="360000"/>
    <n v="0"/>
    <b v="0"/>
    <b v="0"/>
    <n v="0"/>
    <n v="0"/>
    <n v="10000"/>
    <n v="235452"/>
    <n v="0"/>
    <n v="0"/>
    <m/>
    <s v="PY"/>
    <n v="0"/>
    <s v="N.Fleet"/>
    <b v="0"/>
    <b v="0"/>
    <b v="0"/>
    <b v="0"/>
    <b v="0"/>
    <n v="0"/>
    <b v="1"/>
    <n v="4"/>
    <n v="2"/>
    <m/>
    <n v="1170.6666666666667"/>
    <n v="270.15384615384613"/>
    <n v="245452"/>
    <n v="12960"/>
    <n v="83588"/>
    <n v="0.34054723530466241"/>
    <n v="0.23218888888888889"/>
    <n v="619.62134251290877"/>
    <n v="14048"/>
    <n v="0"/>
    <n v="12960"/>
    <n v="360000"/>
    <n v="4.1076023391812863E-2"/>
    <n v="3.4912280701754388E-2"/>
    <s v="0000009"/>
    <n v="0"/>
    <n v="24.179001721170398"/>
    <s v="9 Garden Court (ast)"/>
    <s v="ASTs On Market For Let"/>
    <b v="0"/>
    <s v="AST"/>
    <s v="AST"/>
    <b v="0"/>
    <n v="539"/>
    <s v="070011"/>
    <n v="512"/>
    <m/>
    <s v="F009"/>
    <n v="17.21170395869191"/>
    <n v="2.8753215884604649E-2"/>
    <n v="5.0710972937159163E-2"/>
    <n v="342000"/>
    <n v="0.95"/>
    <m/>
    <n v="11940"/>
    <n v="83588"/>
    <s v="AST"/>
  </r>
  <r>
    <m/>
    <s v=""/>
    <n v="995"/>
    <n v="0"/>
    <b v="0"/>
    <s v=""/>
    <s v="135"/>
    <s v="Eaton Manor"/>
    <s v="BN3 3PT"/>
    <x v="4"/>
    <s v="South Coast"/>
    <s v="3KB"/>
    <n v="1996"/>
    <m/>
    <n v="0"/>
    <n v="975"/>
    <s v="AVIVA"/>
    <d v="2005-06-01T00:00:00"/>
    <d v="1999-02-16T00:00:00"/>
    <m/>
    <m/>
    <d v="2010-07-16T00:00:00"/>
    <s v="17-Aug-2019"/>
    <n v="0"/>
    <n v="14088"/>
    <d v="2002-08-17T00:00:00"/>
    <d v="2002-10-14T00:00:00"/>
    <m/>
    <m/>
    <n v="4"/>
    <m/>
    <m/>
    <m/>
    <n v="0"/>
    <s v=""/>
    <s v=""/>
    <s v=""/>
    <n v="0.03"/>
    <n v="0"/>
    <n v="20"/>
    <n v="0"/>
    <n v="280000"/>
    <n v="275000"/>
    <n v="0"/>
    <n v="0"/>
    <n v="0"/>
    <n v="0"/>
    <n v="0"/>
    <n v="0"/>
    <n v="275000"/>
    <n v="0"/>
    <b v="1"/>
    <b v="0"/>
    <n v="0"/>
    <n v="0"/>
    <n v="0"/>
    <n v="113205"/>
    <n v="0"/>
    <n v="0"/>
    <m/>
    <s v="PY"/>
    <n v="0"/>
    <s v="C.Marsh"/>
    <b v="0"/>
    <b v="0"/>
    <b v="0"/>
    <b v="0"/>
    <b v="0"/>
    <n v="0"/>
    <b v="1"/>
    <m/>
    <n v="8"/>
    <m/>
    <n v="1174"/>
    <n v="270.92307692307691"/>
    <n v="113205"/>
    <n v="9900"/>
    <n v="138145"/>
    <n v="1.2203082902698643"/>
    <n v="0.50234545454545454"/>
    <n v="282.05128205128204"/>
    <n v="13680"/>
    <n v="0"/>
    <n v="9900"/>
    <n v="275000"/>
    <n v="5.392535885167464E-2"/>
    <n v="4.4222009569377989E-2"/>
    <s v="0000135"/>
    <n v="2.9824561403508771E-2"/>
    <n v="14.44923076923077"/>
    <s v="135 Eaton Manor"/>
    <s v="Eaton Manor ASTs"/>
    <b v="0"/>
    <s v="AST"/>
    <s v=""/>
    <b v="0"/>
    <n v="539"/>
    <s v="043001"/>
    <n v="244"/>
    <d v="2014-08-18T00:00:00"/>
    <s v="F135"/>
    <n v="0"/>
    <n v="3.7747750553331877E-2"/>
    <n v="0.10205379621041473"/>
    <n v="261250"/>
    <n v="0.875"/>
    <m/>
    <n v="11553"/>
    <n v="138145"/>
    <s v="AST"/>
  </r>
  <r>
    <d v="2001-10-05T00:00:00"/>
    <s v="15:12:58"/>
    <n v="768"/>
    <n v="32"/>
    <b v="0"/>
    <s v=""/>
    <s v="31"/>
    <s v="Fairland House"/>
    <s v="BR2 9JJ"/>
    <x v="2"/>
    <s v="Bromley"/>
    <s v="3KB F"/>
    <n v="1358"/>
    <m/>
    <n v="0"/>
    <n v="652"/>
    <s v="Nationwide"/>
    <d v="2003-11-01T00:00:00"/>
    <d v="2001-06-05T00:00:00"/>
    <m/>
    <m/>
    <d v="2016-02-29T00:00:00"/>
    <s v="15-Apr-2020"/>
    <n v="0"/>
    <n v="14100"/>
    <d v="2016-03-07T00:00:00"/>
    <d v="2016-04-07T00:00:00"/>
    <m/>
    <m/>
    <n v="4"/>
    <m/>
    <m/>
    <m/>
    <n v="0"/>
    <s v=""/>
    <s v=""/>
    <s v=""/>
    <n v="0.03"/>
    <n v="0"/>
    <n v="20"/>
    <n v="3067"/>
    <n v="325000"/>
    <n v="300000"/>
    <n v="0"/>
    <n v="0"/>
    <n v="0"/>
    <n v="0"/>
    <n v="0"/>
    <n v="0"/>
    <n v="300000"/>
    <n v="0"/>
    <b v="1"/>
    <b v="0"/>
    <n v="0"/>
    <n v="0"/>
    <n v="0"/>
    <n v="97038"/>
    <n v="0"/>
    <n v="0"/>
    <d v="2001-07-13T00:00:00"/>
    <s v="PY"/>
    <n v="0"/>
    <s v="N.Fleet"/>
    <b v="0"/>
    <b v="0"/>
    <b v="0"/>
    <b v="0"/>
    <b v="0"/>
    <n v="0"/>
    <b v="1"/>
    <m/>
    <n v="4"/>
    <m/>
    <n v="1175"/>
    <n v="271.15384615384613"/>
    <n v="97038"/>
    <n v="10800"/>
    <n v="177162"/>
    <n v="1.8256971495702714"/>
    <n v="0.59053999999999995"/>
    <n v="460.12269938650309"/>
    <n v="13860"/>
    <n v="0"/>
    <n v="10800"/>
    <n v="300000"/>
    <n v="4.9473684210526316E-2"/>
    <n v="4.3042105263157895E-2"/>
    <s v="0000031"/>
    <n v="1.7316017316017316E-2"/>
    <n v="21.625766871165645"/>
    <s v="31 Fairland House"/>
    <s v="Bromley ASTs - Queensway Portfolio"/>
    <b v="0"/>
    <s v="AST"/>
    <s v="AST"/>
    <b v="0"/>
    <n v="475"/>
    <s v="056004"/>
    <n v="118"/>
    <d v="2016-04-16T00:00:00"/>
    <s v="F031"/>
    <n v="0"/>
    <n v="3.4631578357596143E-2"/>
    <n v="0.12641439436097199"/>
    <n v="285000"/>
    <n v="0.92500000000000004"/>
    <m/>
    <n v="12267"/>
    <n v="177162"/>
    <s v="AST"/>
  </r>
  <r>
    <m/>
    <s v=""/>
    <n v="2736"/>
    <n v="0"/>
    <b v="0"/>
    <s v=""/>
    <s v="124"/>
    <s v="Merton Mansions"/>
    <s v="SW20"/>
    <x v="2"/>
    <s v="South West London (Outer)"/>
    <s v="2KB"/>
    <n v="2386"/>
    <d v="2010-12-31T00:00:00"/>
    <n v="0"/>
    <n v="575"/>
    <s v="HSBC"/>
    <m/>
    <d v="1980-03-25T00:00:00"/>
    <m/>
    <m/>
    <d v="2018-06-22T00:00:00"/>
    <s v="19-Aug-2019"/>
    <n v="0"/>
    <n v="14100"/>
    <d v="2018-07-09T00:00:00"/>
    <d v="2018-07-20T00:00:00"/>
    <m/>
    <m/>
    <n v="4"/>
    <m/>
    <m/>
    <m/>
    <n v="0"/>
    <s v="Goodfellows"/>
    <s v=""/>
    <s v=""/>
    <n v="0.03"/>
    <n v="0"/>
    <n v="20"/>
    <n v="0"/>
    <n v="310000"/>
    <n v="285000"/>
    <n v="0"/>
    <n v="0"/>
    <n v="0"/>
    <n v="0"/>
    <n v="0"/>
    <n v="0"/>
    <n v="285000"/>
    <n v="0"/>
    <b v="0"/>
    <b v="0"/>
    <n v="0"/>
    <n v="0"/>
    <n v="0"/>
    <n v="80048"/>
    <n v="0"/>
    <n v="0"/>
    <m/>
    <s v="FC"/>
    <n v="0"/>
    <s v="N.Fleet"/>
    <b v="0"/>
    <b v="0"/>
    <b v="0"/>
    <b v="0"/>
    <b v="0"/>
    <n v="0"/>
    <b v="0"/>
    <m/>
    <n v="1"/>
    <m/>
    <n v="1175"/>
    <n v="271.15384615384613"/>
    <n v="80048"/>
    <n v="10260"/>
    <n v="180442"/>
    <n v="2.2541724965020986"/>
    <n v="0.63312982456140354"/>
    <n v="495.6521739130435"/>
    <n v="14390"/>
    <n v="0"/>
    <n v="10260"/>
    <n v="285000"/>
    <n v="5.2077562326869803E-2"/>
    <n v="4.3265004616805172E-2"/>
    <s v="0000124"/>
    <n v="-2.0152883947185545E-2"/>
    <n v="24.521739130434781"/>
    <s v="124 Merton Mansions"/>
    <s v="Merton Mansions ASTs"/>
    <b v="0"/>
    <s v="AST"/>
    <s v="AST"/>
    <b v="0"/>
    <n v="0"/>
    <s v="003007"/>
    <n v="1445"/>
    <d v="2018-08-20T00:00:00"/>
    <s v="F124"/>
    <n v="0"/>
    <n v="3.6454293007995943E-2"/>
    <n v="0.14633719768139117"/>
    <n v="270750"/>
    <n v="0.95"/>
    <m/>
    <n v="11714"/>
    <n v="180442"/>
    <s v="AST"/>
  </r>
  <r>
    <m/>
    <s v=""/>
    <n v="1002"/>
    <n v="0"/>
    <b v="0"/>
    <s v=""/>
    <s v="68"/>
    <s v="Eaton Manor"/>
    <s v="BN3 3PT"/>
    <x v="4"/>
    <s v="South Coast"/>
    <s v="3KB"/>
    <n v="1996"/>
    <m/>
    <n v="0"/>
    <n v="890"/>
    <s v="AVIVA"/>
    <d v="2005-06-01T00:00:00"/>
    <d v="1999-02-16T00:00:00"/>
    <m/>
    <m/>
    <d v="2011-09-01T00:00:00"/>
    <s v="24-Apr-2019"/>
    <n v="0"/>
    <n v="14160"/>
    <d v="2013-04-15T00:00:00"/>
    <d v="2013-04-27T00:00:00"/>
    <m/>
    <m/>
    <n v="4"/>
    <m/>
    <m/>
    <m/>
    <n v="0"/>
    <s v="Priors"/>
    <s v=""/>
    <s v=""/>
    <n v="0.03"/>
    <n v="0"/>
    <n v="20"/>
    <n v="0"/>
    <n v="280000"/>
    <n v="275000"/>
    <n v="0"/>
    <n v="0"/>
    <n v="0"/>
    <n v="0"/>
    <n v="0"/>
    <n v="0"/>
    <n v="275000"/>
    <n v="0"/>
    <b v="1"/>
    <b v="0"/>
    <n v="0"/>
    <n v="0"/>
    <n v="0"/>
    <n v="125072"/>
    <n v="0"/>
    <n v="0"/>
    <m/>
    <s v="PY"/>
    <n v="0"/>
    <s v="Maguire"/>
    <b v="0"/>
    <b v="0"/>
    <b v="0"/>
    <b v="0"/>
    <b v="0"/>
    <n v="0"/>
    <b v="1"/>
    <m/>
    <n v="1"/>
    <m/>
    <n v="1180"/>
    <n v="272.30769230769232"/>
    <n v="125072"/>
    <n v="9900"/>
    <n v="126278"/>
    <n v="1.0096424459511322"/>
    <n v="0.45919272727272725"/>
    <n v="308.98876404494382"/>
    <n v="13884"/>
    <n v="0"/>
    <n v="9900"/>
    <n v="275000"/>
    <n v="5.4200956937799041E-2"/>
    <n v="4.449760765550239E-2"/>
    <s v="0000068"/>
    <n v="1.9878997407087293E-2"/>
    <n v="15.910112359550562"/>
    <s v="68 Eaton Manor"/>
    <s v="Eaton Manor ASTs"/>
    <b v="0"/>
    <s v="AST"/>
    <s v=""/>
    <b v="0"/>
    <n v="539"/>
    <s v="043001"/>
    <n v="251"/>
    <d v="2013-04-25T00:00:00"/>
    <s v="F068"/>
    <n v="0"/>
    <n v="3.7940669210333573E-2"/>
    <n v="9.2946462837405652E-2"/>
    <n v="261250"/>
    <n v="0.875"/>
    <m/>
    <n v="11625"/>
    <n v="126278"/>
    <s v="AST"/>
  </r>
  <r>
    <m/>
    <s v=""/>
    <n v="1277"/>
    <n v="0"/>
    <b v="0"/>
    <s v=""/>
    <s v="28"/>
    <s v="Wick Hall"/>
    <s v="BN3"/>
    <x v="3"/>
    <s v="South Coast"/>
    <s v="3KB"/>
    <n v="1887"/>
    <m/>
    <n v="0"/>
    <n v="685"/>
    <s v="Uncharged"/>
    <d v="2004-01-28T00:00:00"/>
    <d v="1983-08-01T00:00:00"/>
    <d v="2003-07-23T00:00:00"/>
    <d v="2003-11-15T00:00:00"/>
    <d v="2003-11-15T00:00:00"/>
    <s v="25-Apr-2019"/>
    <n v="0"/>
    <n v="14160"/>
    <d v="2004-02-02T00:00:00"/>
    <d v="2004-03-26T00:00:00"/>
    <m/>
    <m/>
    <n v="4"/>
    <m/>
    <m/>
    <m/>
    <n v="0"/>
    <s v=""/>
    <s v=""/>
    <s v=""/>
    <n v="0.03"/>
    <n v="0"/>
    <n v="20"/>
    <n v="0"/>
    <n v="300000"/>
    <n v="300000"/>
    <n v="0"/>
    <n v="0"/>
    <n v="0"/>
    <n v="0"/>
    <n v="0"/>
    <n v="0"/>
    <n v="300000"/>
    <n v="0"/>
    <b v="1"/>
    <b v="0"/>
    <n v="0"/>
    <n v="0"/>
    <n v="0"/>
    <n v="10069"/>
    <n v="0"/>
    <n v="0"/>
    <m/>
    <s v="FC"/>
    <n v="0"/>
    <s v="Black"/>
    <b v="0"/>
    <b v="0"/>
    <b v="0"/>
    <b v="0"/>
    <b v="0"/>
    <n v="0"/>
    <b v="1"/>
    <m/>
    <n v="7"/>
    <m/>
    <n v="1180"/>
    <n v="272.30769230769232"/>
    <n v="10069"/>
    <n v="10800"/>
    <n v="264131"/>
    <n v="26.232098520210549"/>
    <n v="0.88043666666666665"/>
    <n v="437.95620437956205"/>
    <n v="13680"/>
    <n v="0"/>
    <n v="10800"/>
    <n v="300000"/>
    <n v="4.9684210526315789E-2"/>
    <n v="4.1171929824561401E-2"/>
    <s v="0000028"/>
    <n v="3.5087719298245612E-2"/>
    <n v="20.67153284671533"/>
    <s v="28 Wick Hall"/>
    <s v="Wick Hall ASTs"/>
    <b v="0"/>
    <s v="AST"/>
    <s v=""/>
    <b v="0"/>
    <n v="539"/>
    <s v="008605"/>
    <n v="362"/>
    <d v="2004-04-26T00:00:00"/>
    <s v="F028"/>
    <n v="0"/>
    <n v="3.4778946776139109E-2"/>
    <n v="1.1653590227430728"/>
    <n v="285000"/>
    <n v="0.91"/>
    <m/>
    <n v="11734"/>
    <n v="264131"/>
    <s v="AST"/>
  </r>
  <r>
    <m/>
    <s v=""/>
    <n v="1400"/>
    <n v="0"/>
    <b v="0"/>
    <s v=""/>
    <s v="15"/>
    <s v="Fairland House"/>
    <s v="BR2 9JJ"/>
    <x v="2"/>
    <s v="Bromley"/>
    <s v="3KB F"/>
    <n v="1358"/>
    <m/>
    <n v="0"/>
    <n v="772"/>
    <s v="Nationwide"/>
    <d v="2003-11-01T00:00:00"/>
    <d v="2001-06-05T00:00:00"/>
    <d v="2004-03-11T00:00:00"/>
    <m/>
    <d v="2010-10-01T00:00:00"/>
    <s v="14-Oct-2019"/>
    <n v="0"/>
    <n v="14316"/>
    <d v="2004-03-22T00:00:00"/>
    <d v="2004-05-20T00:00:00"/>
    <m/>
    <m/>
    <n v="4"/>
    <m/>
    <m/>
    <m/>
    <n v="0"/>
    <s v=""/>
    <s v=""/>
    <s v=""/>
    <n v="0.03"/>
    <n v="0"/>
    <n v="20"/>
    <n v="0"/>
    <n v="325000"/>
    <n v="300000"/>
    <n v="0"/>
    <n v="0"/>
    <n v="0"/>
    <n v="0"/>
    <n v="0"/>
    <n v="0"/>
    <n v="300000"/>
    <n v="0"/>
    <b v="1"/>
    <b v="0"/>
    <n v="0"/>
    <n v="0"/>
    <n v="0"/>
    <n v="95418"/>
    <n v="0"/>
    <n v="0"/>
    <m/>
    <s v="PY"/>
    <n v="0"/>
    <s v="Chatwoods"/>
    <b v="0"/>
    <b v="0"/>
    <b v="0"/>
    <b v="0"/>
    <b v="0"/>
    <n v="0"/>
    <b v="1"/>
    <m/>
    <n v="8"/>
    <m/>
    <n v="1193"/>
    <n v="275.30769230769232"/>
    <n v="95418"/>
    <n v="10800"/>
    <n v="178782"/>
    <n v="1.8736716342828397"/>
    <n v="0.59594000000000003"/>
    <n v="388.60103626943004"/>
    <n v="13896"/>
    <n v="0"/>
    <n v="10800"/>
    <n v="300000"/>
    <n v="5.0231578947368419E-2"/>
    <n v="4.3799999999999999E-2"/>
    <s v="0000015"/>
    <n v="3.0224525043177894E-2"/>
    <n v="18.5440414507772"/>
    <s v="15 Fairland House"/>
    <s v="Bromley ASTs - Queensway Portfolio"/>
    <b v="0"/>
    <s v="AST"/>
    <s v=""/>
    <b v="0"/>
    <n v="475"/>
    <s v="056004"/>
    <n v="388"/>
    <d v="2010-10-15T00:00:00"/>
    <s v="F015"/>
    <n v="0"/>
    <n v="3.516210466435081E-2"/>
    <n v="0.13082437275985664"/>
    <n v="285000"/>
    <n v="0.92500000000000004"/>
    <m/>
    <n v="12483"/>
    <n v="178782"/>
    <s v="AST"/>
  </r>
  <r>
    <m/>
    <s v=""/>
    <n v="2317"/>
    <n v="0"/>
    <b v="0"/>
    <s v=""/>
    <s v="12"/>
    <s v="Fairland House"/>
    <s v="BR2"/>
    <x v="2"/>
    <s v="Bromley"/>
    <s v="3KB F"/>
    <n v="1358"/>
    <m/>
    <n v="0"/>
    <n v="772"/>
    <s v="Nationwide"/>
    <m/>
    <d v="2001-06-05T00:00:00"/>
    <m/>
    <m/>
    <d v="2017-01-31T00:00:00"/>
    <s v="27-Feb-2020"/>
    <n v="0"/>
    <n v="14328"/>
    <d v="2017-02-01T00:00:00"/>
    <d v="2017-02-16T00:00:00"/>
    <m/>
    <m/>
    <n v="4"/>
    <m/>
    <m/>
    <m/>
    <n v="0"/>
    <s v=""/>
    <s v=""/>
    <s v=""/>
    <n v="0.03"/>
    <n v="0"/>
    <n v="20"/>
    <n v="0"/>
    <n v="325000"/>
    <n v="300000"/>
    <n v="0"/>
    <n v="0"/>
    <n v="0"/>
    <n v="0"/>
    <n v="0"/>
    <n v="0"/>
    <n v="300000"/>
    <n v="0"/>
    <b v="1"/>
    <b v="0"/>
    <n v="0"/>
    <n v="0"/>
    <n v="0"/>
    <n v="120515"/>
    <n v="0"/>
    <n v="0"/>
    <m/>
    <s v="PY"/>
    <n v="0"/>
    <s v="N.Fleet"/>
    <b v="0"/>
    <b v="0"/>
    <b v="0"/>
    <b v="0"/>
    <b v="0"/>
    <n v="0"/>
    <b v="0"/>
    <m/>
    <n v="2"/>
    <m/>
    <n v="1194"/>
    <n v="275.53846153846155"/>
    <n v="120515"/>
    <n v="10800"/>
    <n v="153685"/>
    <n v="1.2752354478695598"/>
    <n v="0.51228333333333331"/>
    <n v="388.60103626943004"/>
    <n v="13905"/>
    <n v="0"/>
    <n v="10800"/>
    <n v="300000"/>
    <n v="5.0273684210526318E-2"/>
    <n v="4.3842105263157898E-2"/>
    <s v="0000012"/>
    <n v="3.0420711974110032E-2"/>
    <n v="18.559585492227978"/>
    <s v="12 Fairland House"/>
    <s v="Bromley ASTs - Queensway Portfolio"/>
    <b v="0"/>
    <s v="AST"/>
    <s v="AST"/>
    <b v="0"/>
    <n v="475"/>
    <s v="056004"/>
    <n v="1002"/>
    <d v="2017-02-28T00:00:00"/>
    <s v="F012"/>
    <n v="0"/>
    <n v="3.5191578348059402E-2"/>
    <n v="0.10368003982906693"/>
    <n v="285000"/>
    <n v="0.92500000000000004"/>
    <m/>
    <n v="12495"/>
    <n v="153685"/>
    <s v="AST"/>
  </r>
  <r>
    <m/>
    <s v=""/>
    <n v="945"/>
    <n v="0"/>
    <b v="0"/>
    <s v=""/>
    <s v="1"/>
    <s v="Wick Hall"/>
    <s v="BN3"/>
    <x v="3"/>
    <s v="South Coast"/>
    <s v="3KB L"/>
    <n v="2786"/>
    <m/>
    <n v="0"/>
    <n v="1000"/>
    <s v="Uncharged"/>
    <d v="2004-01-28T00:00:00"/>
    <d v="1983-08-01T00:00:00"/>
    <d v="2002-02-12T00:00:00"/>
    <d v="2002-03-08T00:00:00"/>
    <d v="2004-02-06T00:00:00"/>
    <s v="30-Nov-2019"/>
    <n v="0"/>
    <n v="14364"/>
    <d v="2002-03-28T00:00:00"/>
    <d v="2002-05-19T00:00:00"/>
    <m/>
    <m/>
    <n v="4"/>
    <m/>
    <m/>
    <m/>
    <n v="0"/>
    <s v=""/>
    <s v=""/>
    <s v=""/>
    <n v="0.03"/>
    <n v="0"/>
    <n v="20"/>
    <n v="0"/>
    <n v="345000"/>
    <n v="385000"/>
    <n v="0"/>
    <n v="0"/>
    <n v="0"/>
    <n v="0"/>
    <n v="0"/>
    <n v="0"/>
    <n v="385000"/>
    <n v="0"/>
    <b v="1"/>
    <b v="0"/>
    <n v="0"/>
    <n v="0"/>
    <n v="0"/>
    <n v="30942"/>
    <n v="0"/>
    <n v="0"/>
    <m/>
    <s v="FC"/>
    <n v="0"/>
    <s v="PS&amp;B"/>
    <b v="0"/>
    <b v="0"/>
    <b v="0"/>
    <b v="0"/>
    <b v="0"/>
    <n v="0"/>
    <b v="1"/>
    <m/>
    <n v="7"/>
    <m/>
    <n v="1197"/>
    <n v="276.23076923076923"/>
    <n v="30942"/>
    <n v="13860"/>
    <n v="320948"/>
    <n v="10.372568030508694"/>
    <n v="0.83363116883116883"/>
    <n v="385"/>
    <n v="13680"/>
    <n v="0"/>
    <n v="13860"/>
    <n v="385000"/>
    <n v="3.9272727272727272E-2"/>
    <n v="3.0181818181818181E-2"/>
    <s v="0000001"/>
    <n v="0.05"/>
    <n v="14.364000000000001"/>
    <s v="1 Wick Hall"/>
    <s v="Wick Hall ASTs"/>
    <b v="0"/>
    <s v="AST"/>
    <s v=""/>
    <b v="0"/>
    <n v="539"/>
    <s v="008605"/>
    <n v="206"/>
    <d v="2011-12-01T00:00:00"/>
    <s v="F001"/>
    <n v="0"/>
    <n v="2.74909086227417E-2"/>
    <n v="0.35676426863163335"/>
    <n v="365750"/>
    <n v="0.91"/>
    <m/>
    <n v="11039"/>
    <n v="320948"/>
    <s v="AST"/>
  </r>
  <r>
    <m/>
    <s v=""/>
    <n v="1982"/>
    <n v="0"/>
    <b v="0"/>
    <s v=""/>
    <s v="12"/>
    <s v="Balcombe House (ast)"/>
    <s v="NW1 6HA"/>
    <x v="10"/>
    <s v="NW1"/>
    <s v="3KB"/>
    <n v="2244"/>
    <m/>
    <n v="0"/>
    <n v="532"/>
    <s v="Uncharged"/>
    <m/>
    <d v="2007-01-24T00:00:00"/>
    <m/>
    <m/>
    <d v="2019-03-23T00:00:00"/>
    <s v="vacant"/>
    <n v="1"/>
    <n v="14400"/>
    <d v="2019-03-28T00:00:00"/>
    <d v="2019-05-29T00:00:00"/>
    <m/>
    <m/>
    <n v="4"/>
    <m/>
    <m/>
    <m/>
    <n v="0"/>
    <s v="K.Gold"/>
    <s v=""/>
    <s v=""/>
    <n v="0.03"/>
    <n v="0"/>
    <n v="20"/>
    <n v="0"/>
    <n v="700000"/>
    <n v="670000"/>
    <n v="0"/>
    <n v="0"/>
    <n v="0"/>
    <n v="0"/>
    <n v="0"/>
    <n v="0"/>
    <n v="670000"/>
    <n v="0"/>
    <b v="0"/>
    <b v="0"/>
    <n v="0"/>
    <n v="0"/>
    <n v="81000"/>
    <n v="351648"/>
    <n v="0"/>
    <n v="0"/>
    <m/>
    <s v="OC"/>
    <n v="0"/>
    <s v="Invicta"/>
    <b v="0"/>
    <b v="0"/>
    <b v="0"/>
    <b v="0"/>
    <b v="0"/>
    <n v="0"/>
    <b v="0"/>
    <m/>
    <n v="8"/>
    <m/>
    <n v="1200"/>
    <n v="276.92307692307691"/>
    <n v="432648"/>
    <n v="24120"/>
    <n v="179732"/>
    <n v="0.41542316155396536"/>
    <n v="0.26825671641791043"/>
    <n v="1259.3984962406016"/>
    <n v="14400"/>
    <n v="0"/>
    <n v="24120"/>
    <n v="670000"/>
    <n v="2.2623723487824036E-2"/>
    <n v="1.8251374705420268E-2"/>
    <s v="0000012"/>
    <n v="0"/>
    <n v="27.06766917293233"/>
    <s v="12 Balcombe House (ast)"/>
    <s v="Under Modernisation for Let - for current ASTs"/>
    <b v="0"/>
    <s v="AST"/>
    <s v="AST"/>
    <b v="0"/>
    <n v="539"/>
    <s v="070021"/>
    <n v="645"/>
    <m/>
    <s v="F12BA"/>
    <n v="152.25563909774436"/>
    <n v="1.5836606171781027E-2"/>
    <n v="3.3035876785876786E-2"/>
    <n v="636500"/>
    <n v="0.95"/>
    <m/>
    <n v="11617"/>
    <n v="179732"/>
    <s v="AST"/>
  </r>
  <r>
    <m/>
    <s v=""/>
    <n v="4121"/>
    <n v="0"/>
    <b v="0"/>
    <s v=""/>
    <s v="49"/>
    <s v="Bicknoller Road"/>
    <s v="EN1"/>
    <x v="2"/>
    <s v="North London"/>
    <s v="3KB"/>
    <n v="0"/>
    <m/>
    <n v="0"/>
    <n v="620"/>
    <s v="Uncharged"/>
    <m/>
    <d v="2017-02-24T00:00:00"/>
    <m/>
    <m/>
    <d v="2017-12-01T00:00:00"/>
    <s v="31-May-2019"/>
    <n v="0"/>
    <n v="15000"/>
    <d v="2017-12-08T00:00:00"/>
    <d v="2018-03-23T00:00:00"/>
    <m/>
    <m/>
    <n v="4"/>
    <m/>
    <m/>
    <m/>
    <n v="0"/>
    <s v="Fullers"/>
    <s v=""/>
    <s v=""/>
    <n v="0.03"/>
    <n v="0"/>
    <n v="20"/>
    <n v="0"/>
    <n v="315000"/>
    <n v="350000"/>
    <n v="0"/>
    <n v="0"/>
    <n v="0"/>
    <n v="0"/>
    <n v="0"/>
    <n v="0"/>
    <n v="350000"/>
    <n v="0"/>
    <b v="0"/>
    <b v="0"/>
    <n v="0"/>
    <n v="0"/>
    <n v="0"/>
    <n v="342304"/>
    <n v="0"/>
    <n v="0"/>
    <m/>
    <s v="PY"/>
    <n v="0"/>
    <s v="PB"/>
    <b v="0"/>
    <b v="0"/>
    <b v="0"/>
    <b v="0"/>
    <b v="0"/>
    <n v="0"/>
    <b v="0"/>
    <m/>
    <n v="15"/>
    <m/>
    <n v="1200"/>
    <n v="276.92307692307691"/>
    <n v="342304"/>
    <n v="12600"/>
    <n v="-22404"/>
    <n v="-6.5450593624380674E-2"/>
    <n v="-6.4011428571428566E-2"/>
    <n v="564.51612903225805"/>
    <n v="10800"/>
    <n v="0"/>
    <n v="12600"/>
    <n v="350000"/>
    <n v="4.3308270676691726E-2"/>
    <n v="4.3308270676691726E-2"/>
    <s v="0000049"/>
    <n v="0.33333333333333331"/>
    <n v="23.225806451612904"/>
    <s v="49 Bicknoller Road"/>
    <s v="Enfield Portfolio ASTs"/>
    <b v="0"/>
    <s v="AST"/>
    <s v="AST"/>
    <b v="0"/>
    <n v="0"/>
    <s v="070031"/>
    <n v="2861"/>
    <d v="2018-06-01T00:00:00"/>
    <s v="F49BR"/>
    <n v="0"/>
    <n v="3.0315788957409391E-2"/>
    <n v="4.2067869496120409E-2"/>
    <n v="332500"/>
    <n v="0.92500000000000004"/>
    <m/>
    <n v="14400"/>
    <n v="-22404"/>
    <s v="AST"/>
  </r>
  <r>
    <m/>
    <s v=""/>
    <n v="4403"/>
    <n v="0"/>
    <b v="0"/>
    <s v=""/>
    <s v="17A"/>
    <s v="Bridge Avenue Mansions"/>
    <s v="W6 9JB"/>
    <x v="2"/>
    <s v="West London (outer)"/>
    <s v="1KB"/>
    <n v="0"/>
    <m/>
    <n v="0"/>
    <n v="348"/>
    <s v="Uncharged"/>
    <m/>
    <d v="2018-09-11T00:00:00"/>
    <m/>
    <m/>
    <m/>
    <s v="01-Jul-2019"/>
    <n v="0"/>
    <n v="14400"/>
    <m/>
    <m/>
    <m/>
    <m/>
    <n v="4"/>
    <m/>
    <m/>
    <m/>
    <n v="0"/>
    <s v=""/>
    <s v=""/>
    <s v=""/>
    <n v="0.03"/>
    <n v="0"/>
    <n v="20"/>
    <n v="0"/>
    <n v="0"/>
    <n v="305500"/>
    <n v="0"/>
    <n v="0"/>
    <n v="0"/>
    <n v="0"/>
    <n v="0"/>
    <n v="0"/>
    <n v="305500"/>
    <n v="0"/>
    <b v="0"/>
    <b v="0"/>
    <n v="0"/>
    <n v="0"/>
    <n v="0"/>
    <n v="291327"/>
    <n v="0"/>
    <n v="0"/>
    <m/>
    <s v="PY"/>
    <n v="0"/>
    <s v=""/>
    <b v="0"/>
    <b v="0"/>
    <b v="0"/>
    <b v="0"/>
    <b v="0"/>
    <n v="0"/>
    <b v="0"/>
    <m/>
    <m/>
    <m/>
    <n v="1200"/>
    <n v="276.92307692307691"/>
    <n v="291327"/>
    <n v="10998"/>
    <n v="-12100"/>
    <n v="-4.1534083692894928E-2"/>
    <n v="-3.9607201309328967E-2"/>
    <n v="877.87356321839081"/>
    <n v="0"/>
    <n v="0"/>
    <n v="10998"/>
    <n v="305500"/>
    <n v="4.961667671634077E-2"/>
    <n v="4.961667671634077E-2"/>
    <s v="000017A"/>
    <n v="0"/>
    <n v="41.379310344827587"/>
    <s v="17A Bridge Avenue Mansions"/>
    <s v="Bridge Avenue Mansions ASTs - Legacy Portfolio"/>
    <b v="0"/>
    <s v="AST"/>
    <s v=""/>
    <b v="0"/>
    <n v="0"/>
    <s v="070043"/>
    <n v="3154"/>
    <d v="2018-06-23T00:00:00"/>
    <s v="F017a"/>
    <n v="0"/>
    <n v="3.4731673109961662E-2"/>
    <n v="4.94289921634452E-2"/>
    <n v="290225"/>
    <n v="0.91"/>
    <m/>
    <n v="14400"/>
    <n v="-12100"/>
    <s v="AST"/>
  </r>
  <r>
    <m/>
    <s v=""/>
    <n v="987"/>
    <n v="0"/>
    <b v="0"/>
    <s v=""/>
    <s v="25"/>
    <s v="Eaton Manor"/>
    <s v="BN3 3PT"/>
    <x v="4"/>
    <s v="South Coast"/>
    <s v="3K2B"/>
    <n v="1996"/>
    <m/>
    <n v="0"/>
    <n v="930"/>
    <s v="AVIVA"/>
    <d v="2005-06-01T00:00:00"/>
    <d v="1999-02-16T00:00:00"/>
    <m/>
    <m/>
    <d v="2018-10-31T00:00:00"/>
    <s v="20-Nov-2019"/>
    <n v="0"/>
    <n v="14400"/>
    <d v="2018-11-05T00:00:00"/>
    <d v="2018-11-23T00:00:00"/>
    <m/>
    <m/>
    <n v="4"/>
    <m/>
    <m/>
    <m/>
    <n v="0"/>
    <s v=""/>
    <s v=""/>
    <s v=""/>
    <n v="0.03"/>
    <n v="0"/>
    <n v="20"/>
    <n v="0"/>
    <n v="298000"/>
    <n v="310000"/>
    <n v="0"/>
    <n v="0"/>
    <n v="0"/>
    <n v="0"/>
    <n v="0"/>
    <n v="0"/>
    <n v="310000"/>
    <n v="0"/>
    <b v="1"/>
    <b v="0"/>
    <n v="0"/>
    <n v="0"/>
    <n v="0"/>
    <n v="124732"/>
    <n v="0"/>
    <n v="0"/>
    <m/>
    <s v="PY"/>
    <n v="0"/>
    <s v="Maguire"/>
    <b v="0"/>
    <b v="0"/>
    <b v="0"/>
    <b v="0"/>
    <b v="0"/>
    <n v="0"/>
    <b v="1"/>
    <m/>
    <n v="2"/>
    <m/>
    <n v="1200"/>
    <n v="276.92307692307691"/>
    <n v="124732"/>
    <n v="11160"/>
    <n v="158608"/>
    <n v="1.2715902895808613"/>
    <n v="0.51163870967741931"/>
    <n v="333.33333333333331"/>
    <n v="14100"/>
    <n v="0"/>
    <n v="11160"/>
    <n v="310000"/>
    <n v="4.8896434634974534E-2"/>
    <n v="4.0288624787775888E-2"/>
    <s v="0000025"/>
    <n v="2.1276595744680851E-2"/>
    <n v="15.483870967741936"/>
    <s v="25 Eaton Manor"/>
    <s v="Eaton Manor ASTs"/>
    <b v="0"/>
    <s v="Vacant"/>
    <s v="AST"/>
    <b v="0"/>
    <n v="539"/>
    <s v="043001"/>
    <n v="236"/>
    <d v="2018-11-21T00:00:00"/>
    <s v="F025"/>
    <n v="0"/>
    <n v="3.4227503661591253E-2"/>
    <n v="9.5123945739665844E-2"/>
    <n v="294500"/>
    <n v="0.875"/>
    <m/>
    <n v="11865"/>
    <n v="158608"/>
    <s v="AST"/>
  </r>
  <r>
    <m/>
    <s v=""/>
    <n v="991"/>
    <n v="0"/>
    <b v="0"/>
    <s v=""/>
    <s v="86"/>
    <s v="Eaton Manor (ast)"/>
    <s v="BN3 3PT"/>
    <x v="4"/>
    <s v="South Coast"/>
    <s v="3K2B"/>
    <n v="1996"/>
    <m/>
    <n v="0"/>
    <n v="725"/>
    <s v="AVIVA"/>
    <d v="2005-06-01T00:00:00"/>
    <d v="1999-02-16T00:00:00"/>
    <m/>
    <m/>
    <d v="2019-01-27T00:00:00"/>
    <s v="vacant"/>
    <n v="9"/>
    <n v="14400"/>
    <d v="2016-08-01T00:00:00"/>
    <d v="2016-10-07T00:00:00"/>
    <d v="2019-03-01T00:00:00"/>
    <m/>
    <n v="4"/>
    <m/>
    <m/>
    <m/>
    <n v="0"/>
    <s v="Priors"/>
    <s v=""/>
    <s v=""/>
    <n v="0.03"/>
    <n v="0"/>
    <n v="20"/>
    <n v="0"/>
    <n v="286000"/>
    <n v="310000"/>
    <n v="0"/>
    <n v="0"/>
    <n v="0"/>
    <n v="0"/>
    <n v="0"/>
    <n v="0"/>
    <n v="310000"/>
    <n v="0"/>
    <b v="1"/>
    <b v="0"/>
    <n v="0"/>
    <n v="0"/>
    <n v="0"/>
    <n v="147949"/>
    <n v="0"/>
    <n v="0"/>
    <m/>
    <s v="PY"/>
    <n v="0"/>
    <s v="Maguire"/>
    <b v="0"/>
    <b v="0"/>
    <b v="0"/>
    <b v="0"/>
    <b v="0"/>
    <n v="0"/>
    <b v="1"/>
    <n v="4"/>
    <n v="9"/>
    <m/>
    <n v="1200"/>
    <n v="276.92307692307691"/>
    <n v="147949"/>
    <n v="11160"/>
    <n v="135391"/>
    <n v="0.91511939925244512"/>
    <n v="0.43674516129032259"/>
    <n v="427.58620689655174"/>
    <n v="14400"/>
    <n v="0"/>
    <n v="11160"/>
    <n v="310000"/>
    <n v="4.8896434634974534E-2"/>
    <n v="4.0288624787775888E-2"/>
    <s v="0000086"/>
    <n v="0"/>
    <n v="19.862068965517242"/>
    <s v="86 Eaton Manor (ast)"/>
    <s v="ASTs On Market For Let"/>
    <b v="0"/>
    <s v="AST"/>
    <s v="AST"/>
    <b v="0"/>
    <n v="539"/>
    <s v="043001"/>
    <n v="240"/>
    <m/>
    <s v="F086"/>
    <n v="0"/>
    <n v="3.4227503661591253E-2"/>
    <n v="8.019655421800756E-2"/>
    <n v="294500"/>
    <n v="0.95"/>
    <m/>
    <n v="11865"/>
    <n v="135391"/>
    <s v="AST"/>
  </r>
  <r>
    <m/>
    <s v=""/>
    <n v="1256"/>
    <n v="0"/>
    <b v="0"/>
    <s v=""/>
    <s v="81"/>
    <s v="Eaton Manor (ast)"/>
    <s v="BN3 3PT"/>
    <x v="4"/>
    <s v="South Coast"/>
    <s v="3K2B"/>
    <n v="1996"/>
    <m/>
    <n v="0"/>
    <n v="840"/>
    <s v="AVIVA"/>
    <d v="2005-06-01T00:00:00"/>
    <d v="1999-02-16T00:00:00"/>
    <m/>
    <m/>
    <d v="2019-02-04T00:00:00"/>
    <s v="vacant"/>
    <n v="8"/>
    <n v="14400"/>
    <d v="2019-04-01T00:00:00"/>
    <d v="2019-05-31T00:00:00"/>
    <m/>
    <m/>
    <n v="4"/>
    <m/>
    <m/>
    <m/>
    <n v="0"/>
    <s v=""/>
    <s v=""/>
    <s v=""/>
    <n v="0.03"/>
    <n v="0"/>
    <n v="20"/>
    <n v="0"/>
    <n v="298000"/>
    <n v="310000"/>
    <n v="0"/>
    <n v="0"/>
    <n v="0"/>
    <n v="0"/>
    <n v="0"/>
    <n v="0"/>
    <n v="310000"/>
    <n v="0"/>
    <b v="1"/>
    <b v="0"/>
    <n v="0"/>
    <n v="0"/>
    <n v="75000"/>
    <n v="92978"/>
    <n v="0"/>
    <n v="0"/>
    <m/>
    <s v="JW"/>
    <n v="0"/>
    <s v="Maguire"/>
    <b v="0"/>
    <b v="0"/>
    <b v="0"/>
    <b v="0"/>
    <b v="0"/>
    <n v="0"/>
    <b v="1"/>
    <m/>
    <n v="8"/>
    <m/>
    <n v="1200"/>
    <n v="276.92307692307691"/>
    <n v="167978"/>
    <n v="11160"/>
    <n v="115362"/>
    <n v="0.68676850539951662"/>
    <n v="0.37213548387096773"/>
    <n v="369.04761904761904"/>
    <n v="14400"/>
    <n v="0"/>
    <n v="11160"/>
    <n v="310000"/>
    <n v="4.8896434634974534E-2"/>
    <n v="4.0288624787775888E-2"/>
    <s v="0000081"/>
    <n v="0"/>
    <n v="17.142857142857142"/>
    <s v="81 Eaton Manor (ast)"/>
    <s v="Under Modernisation for Let - for current ASTs"/>
    <b v="0"/>
    <s v="AST"/>
    <s v="AST"/>
    <b v="0"/>
    <n v="539"/>
    <s v="043001"/>
    <n v="360"/>
    <m/>
    <s v="F081"/>
    <n v="89.285714285714292"/>
    <n v="3.4227503661591253E-2"/>
    <n v="0.12761083267009399"/>
    <n v="294500"/>
    <n v="0.95"/>
    <m/>
    <n v="11865"/>
    <n v="115362"/>
    <s v="AST"/>
  </r>
  <r>
    <d v="2001-10-05T00:00:00"/>
    <s v="15:14:09"/>
    <n v="773"/>
    <n v="32"/>
    <b v="0"/>
    <s v=""/>
    <s v="2"/>
    <s v="Fairland House"/>
    <s v="BR2 9JJ"/>
    <x v="2"/>
    <s v="Bromley"/>
    <s v="3KB F"/>
    <n v="1813"/>
    <d v="2003-12-31T00:00:00"/>
    <n v="0"/>
    <n v="763"/>
    <s v="Nationwide"/>
    <d v="2003-11-01T00:00:00"/>
    <d v="2001-06-05T00:00:00"/>
    <m/>
    <m/>
    <d v="2018-07-27T00:00:00"/>
    <s v="31-Jan-2020"/>
    <n v="0"/>
    <n v="14400"/>
    <d v="2018-10-29T00:00:00"/>
    <d v="2018-12-21T00:00:00"/>
    <d v="2019-01-07T00:00:00"/>
    <m/>
    <n v="4"/>
    <m/>
    <m/>
    <m/>
    <n v="0"/>
    <s v=""/>
    <s v=""/>
    <s v=""/>
    <n v="0.03"/>
    <n v="0"/>
    <n v="20"/>
    <n v="3173"/>
    <n v="325000"/>
    <n v="275000"/>
    <n v="0"/>
    <n v="0"/>
    <n v="0"/>
    <n v="0"/>
    <n v="0"/>
    <n v="0"/>
    <n v="300000"/>
    <n v="0"/>
    <b v="1"/>
    <b v="0"/>
    <n v="0"/>
    <n v="0"/>
    <n v="0"/>
    <n v="190374"/>
    <n v="0"/>
    <n v="0"/>
    <d v="2001-07-13T00:00:00"/>
    <s v="PY"/>
    <n v="0"/>
    <s v="N.Fleet"/>
    <b v="0"/>
    <b v="0"/>
    <b v="0"/>
    <b v="0"/>
    <b v="0"/>
    <n v="0"/>
    <b v="1"/>
    <n v="12"/>
    <n v="7"/>
    <m/>
    <n v="1200"/>
    <n v="276.92307692307691"/>
    <n v="190374"/>
    <n v="10800"/>
    <n v="83826"/>
    <n v="0.44032273314633302"/>
    <n v="0.27942"/>
    <n v="393.18479685452161"/>
    <n v="11700"/>
    <n v="0"/>
    <n v="10800"/>
    <n v="300000"/>
    <n v="5.0526315789473683E-2"/>
    <n v="4.2498245614035091E-2"/>
    <s v="0000002"/>
    <n v="0.23076923076923078"/>
    <n v="18.872870249017037"/>
    <s v="2 Fairland House"/>
    <s v="Bromley ASTs - Queensway Portfolio"/>
    <b v="0"/>
    <s v="Vacant"/>
    <s v="AST"/>
    <b v="0"/>
    <n v="475"/>
    <s v="056004"/>
    <n v="122"/>
    <d v="2019-02-01T00:00:00"/>
    <s v="F002"/>
    <n v="0"/>
    <n v="3.536842045031096E-2"/>
    <n v="6.3622133274501766E-2"/>
    <n v="285000"/>
    <n v="0.92500000000000004"/>
    <m/>
    <n v="12112"/>
    <n v="83826"/>
    <s v="AST"/>
  </r>
  <r>
    <m/>
    <s v=""/>
    <n v="4500"/>
    <n v="0"/>
    <b v="0"/>
    <s v=""/>
    <s v="10"/>
    <s v="Quenington Mansions"/>
    <s v="SW6 5AU"/>
    <x v="2"/>
    <s v="South West London/surrey"/>
    <s v="4KB"/>
    <n v="0"/>
    <m/>
    <n v="0"/>
    <n v="998"/>
    <s v="Uncharged"/>
    <m/>
    <d v="2018-09-11T00:00:00"/>
    <m/>
    <m/>
    <m/>
    <s v="31-Aug-2010"/>
    <n v="0"/>
    <n v="14400"/>
    <m/>
    <m/>
    <m/>
    <m/>
    <n v="4"/>
    <m/>
    <m/>
    <m/>
    <n v="0"/>
    <s v=""/>
    <s v=""/>
    <s v=""/>
    <n v="0.03"/>
    <n v="0"/>
    <n v="20"/>
    <n v="0"/>
    <n v="0"/>
    <n v="790000"/>
    <n v="0"/>
    <n v="0"/>
    <n v="0"/>
    <n v="0"/>
    <n v="0"/>
    <n v="0"/>
    <n v="790000"/>
    <n v="0"/>
    <b v="0"/>
    <b v="0"/>
    <n v="0"/>
    <n v="0"/>
    <n v="0"/>
    <n v="739169"/>
    <n v="0"/>
    <n v="0"/>
    <m/>
    <s v="AL"/>
    <n v="0"/>
    <s v=""/>
    <b v="0"/>
    <b v="0"/>
    <b v="0"/>
    <b v="0"/>
    <b v="0"/>
    <n v="0"/>
    <b v="0"/>
    <m/>
    <m/>
    <m/>
    <n v="1200"/>
    <n v="276.92307692307691"/>
    <n v="739169"/>
    <n v="28440"/>
    <n v="-17109"/>
    <n v="-2.3146262897929974E-2"/>
    <n v="-2.1656962025316456E-2"/>
    <n v="791.58316633266531"/>
    <n v="0"/>
    <n v="0"/>
    <n v="28440"/>
    <n v="790000"/>
    <n v="1.9187208527648235E-2"/>
    <n v="1.9187208527648235E-2"/>
    <s v="0000010"/>
    <n v="0"/>
    <n v="14.428857715430862"/>
    <s v="10 Quenington Mansions"/>
    <s v="Quenington Mansions ASTs - Legacy Portfolio"/>
    <b v="0"/>
    <s v="AST"/>
    <s v=""/>
    <b v="0"/>
    <n v="0"/>
    <s v="070047"/>
    <n v="3251"/>
    <d v="2000-06-01T00:00:00"/>
    <s v="F010"/>
    <n v="0"/>
    <n v="1.3431045740624415E-2"/>
    <n v="1.9481336473796927E-2"/>
    <n v="750500"/>
    <n v="0.91"/>
    <m/>
    <n v="14400"/>
    <n v="-17109"/>
    <s v="AST"/>
  </r>
  <r>
    <m/>
    <s v=""/>
    <n v="1016"/>
    <n v="0"/>
    <b v="0"/>
    <s v=""/>
    <s v="90"/>
    <s v="Eaton Manor"/>
    <s v="BN3 3PT"/>
    <x v="4"/>
    <s v="South Coast"/>
    <s v="3K2B"/>
    <n v="1996"/>
    <m/>
    <n v="0"/>
    <n v="725"/>
    <s v="AVIVA"/>
    <d v="2005-06-01T00:00:00"/>
    <d v="1999-02-16T00:00:00"/>
    <m/>
    <m/>
    <d v="2019-01-31T00:00:00"/>
    <s v="01-Jun-2020"/>
    <n v="0"/>
    <n v="14412"/>
    <d v="2019-02-11T00:00:00"/>
    <d v="2019-02-22T00:00:00"/>
    <m/>
    <m/>
    <n v="4"/>
    <m/>
    <m/>
    <m/>
    <n v="0"/>
    <s v="Priors"/>
    <s v=""/>
    <s v=""/>
    <n v="0.03"/>
    <n v="0"/>
    <n v="20"/>
    <n v="0"/>
    <n v="298000"/>
    <n v="310000"/>
    <n v="0"/>
    <n v="0"/>
    <n v="0"/>
    <n v="0"/>
    <n v="0"/>
    <n v="0"/>
    <n v="310000"/>
    <n v="0"/>
    <b v="0"/>
    <b v="0"/>
    <n v="0"/>
    <n v="0"/>
    <n v="4650"/>
    <n v="142639"/>
    <n v="0"/>
    <n v="0"/>
    <m/>
    <s v="PY"/>
    <n v="0"/>
    <s v="Maguire"/>
    <b v="0"/>
    <b v="0"/>
    <b v="0"/>
    <b v="0"/>
    <b v="0"/>
    <n v="0"/>
    <b v="1"/>
    <m/>
    <n v="1"/>
    <m/>
    <n v="1201"/>
    <n v="277.15384615384613"/>
    <n v="147289"/>
    <n v="11160"/>
    <n v="136051"/>
    <n v="0.92370102315855218"/>
    <n v="0.43887419354838708"/>
    <n v="427.58620689655174"/>
    <n v="14400"/>
    <n v="0"/>
    <n v="11160"/>
    <n v="310000"/>
    <n v="4.8937181663837009E-2"/>
    <n v="4.0329371816638371E-2"/>
    <s v="0000090"/>
    <n v="8.3333333333333339E-4"/>
    <n v="19.878620689655172"/>
    <s v="90 Eaton Manor"/>
    <s v="Eaton Manor ASTs"/>
    <b v="0"/>
    <s v="AST"/>
    <s v="AST"/>
    <b v="0"/>
    <n v="539"/>
    <s v="043001"/>
    <n v="264"/>
    <d v="2019-03-02T00:00:00"/>
    <s v="F090"/>
    <n v="6.4137931034482758"/>
    <n v="3.4256026581309239E-2"/>
    <n v="8.3266147407090624E-2"/>
    <n v="294500"/>
    <n v="0.875"/>
    <m/>
    <n v="11877"/>
    <n v="136051"/>
    <s v="AST"/>
  </r>
  <r>
    <m/>
    <s v=""/>
    <n v="996"/>
    <n v="0"/>
    <b v="0"/>
    <s v=""/>
    <s v="136"/>
    <s v="Eaton Manor"/>
    <s v="BN3 3PT"/>
    <x v="4"/>
    <s v="South Coast"/>
    <s v="3KB"/>
    <n v="1996"/>
    <m/>
    <n v="0"/>
    <n v="850"/>
    <s v="AVIVA"/>
    <d v="2005-06-01T00:00:00"/>
    <d v="1999-02-16T00:00:00"/>
    <m/>
    <m/>
    <d v="2007-01-19T00:00:00"/>
    <s v="03-Jun-2019"/>
    <n v="0"/>
    <n v="14424"/>
    <d v="2007-02-28T00:00:00"/>
    <d v="2007-05-07T00:00:00"/>
    <d v="2018-12-05T00:00:00"/>
    <m/>
    <n v="4"/>
    <m/>
    <m/>
    <m/>
    <n v="0"/>
    <s v=""/>
    <s v=""/>
    <s v=""/>
    <n v="0.03"/>
    <n v="0"/>
    <n v="20"/>
    <n v="0"/>
    <n v="280000"/>
    <n v="275000"/>
    <n v="0"/>
    <n v="0"/>
    <n v="0"/>
    <n v="0"/>
    <n v="0"/>
    <n v="0"/>
    <n v="275000"/>
    <n v="0"/>
    <b v="1"/>
    <b v="0"/>
    <n v="0"/>
    <n v="0"/>
    <n v="0"/>
    <n v="114432"/>
    <n v="0"/>
    <n v="0"/>
    <m/>
    <s v="PY"/>
    <n v="0"/>
    <s v="Maguire"/>
    <b v="0"/>
    <b v="0"/>
    <b v="0"/>
    <b v="0"/>
    <b v="0"/>
    <n v="0"/>
    <b v="1"/>
    <n v="17"/>
    <n v="9"/>
    <m/>
    <n v="1202"/>
    <n v="277.38461538461536"/>
    <n v="114432"/>
    <n v="9900"/>
    <n v="136918"/>
    <n v="1.1965009787472036"/>
    <n v="0.49788363636363636"/>
    <n v="323.52941176470586"/>
    <n v="13239"/>
    <n v="0"/>
    <n v="9900"/>
    <n v="275000"/>
    <n v="5.5211483253588517E-2"/>
    <n v="4.5508133971291866E-2"/>
    <s v="0000136"/>
    <n v="8.9508271017448446E-2"/>
    <n v="16.969411764705882"/>
    <s v="136 Eaton Manor"/>
    <s v="Eaton Manor ASTs"/>
    <b v="0"/>
    <s v="AST"/>
    <s v=""/>
    <b v="0"/>
    <n v="539"/>
    <s v="043001"/>
    <n v="245"/>
    <d v="2014-06-04T00:00:00"/>
    <s v="F136"/>
    <n v="0"/>
    <n v="3.8648037619339791E-2"/>
    <n v="0.1038957634228188"/>
    <n v="261250"/>
    <n v="0.875"/>
    <m/>
    <n v="11889"/>
    <n v="136918"/>
    <s v="AST"/>
  </r>
  <r>
    <d v="2001-10-05T00:00:00"/>
    <s v="15:44:18"/>
    <n v="807"/>
    <n v="32"/>
    <b v="0"/>
    <s v=""/>
    <s v="4"/>
    <s v="Yew Tree Close"/>
    <s v="EX4"/>
    <x v="5"/>
    <s v="Exeter"/>
    <s v="6KB H"/>
    <n v="0"/>
    <m/>
    <n v="0"/>
    <n v="1096"/>
    <s v="Nationwide"/>
    <d v="2003-11-01T00:00:00"/>
    <d v="2001-06-05T00:00:00"/>
    <m/>
    <m/>
    <d v="2015-08-07T00:00:00"/>
    <s v="30-Nov-2021"/>
    <n v="0"/>
    <n v="14448"/>
    <d v="2015-08-17T00:00:00"/>
    <d v="2015-11-19T00:00:00"/>
    <m/>
    <m/>
    <n v="4"/>
    <m/>
    <m/>
    <m/>
    <n v="0"/>
    <s v="Wilkinson Grant"/>
    <s v=""/>
    <s v=""/>
    <n v="0.03"/>
    <n v="0"/>
    <n v="20"/>
    <n v="3525"/>
    <n v="275000"/>
    <n v="270000"/>
    <n v="0"/>
    <n v="0"/>
    <n v="0"/>
    <n v="0"/>
    <n v="0"/>
    <n v="0"/>
    <n v="270000"/>
    <n v="0"/>
    <b v="1"/>
    <b v="0"/>
    <n v="0"/>
    <n v="0"/>
    <n v="0"/>
    <n v="186515"/>
    <n v="0"/>
    <n v="0"/>
    <d v="2001-07-13T00:00:00"/>
    <s v="MB"/>
    <n v="0"/>
    <s v="F&amp;F"/>
    <b v="0"/>
    <b v="0"/>
    <b v="0"/>
    <b v="0"/>
    <b v="0"/>
    <n v="0"/>
    <b v="1"/>
    <m/>
    <n v="13"/>
    <m/>
    <n v="1204"/>
    <n v="277.84615384615387"/>
    <n v="186515"/>
    <n v="9720"/>
    <n v="60265"/>
    <n v="0.32311074176339705"/>
    <n v="0.22320370370370371"/>
    <n v="246.35036496350364"/>
    <n v="13230"/>
    <n v="0"/>
    <n v="9720"/>
    <n v="270000"/>
    <n v="5.6327485380116962E-2"/>
    <n v="5.4475633528265108E-2"/>
    <s v="0000004"/>
    <n v="9.2063492063492069E-2"/>
    <n v="13.182481751824817"/>
    <s v="4 Yew Tree Close"/>
    <s v="Exeter ASTs - Queensway Portfolio"/>
    <b v="0"/>
    <s v="AST"/>
    <s v=""/>
    <b v="0"/>
    <n v="475"/>
    <s v="056002"/>
    <n v="151"/>
    <d v="2015-12-01T00:00:00"/>
    <s v="HYT04"/>
    <n v="0"/>
    <n v="3.9429239094605925E-2"/>
    <n v="7.491622657695092E-2"/>
    <n v="256500"/>
    <n v="0.95"/>
    <m/>
    <n v="13973"/>
    <n v="60265"/>
    <s v="AST"/>
  </r>
  <r>
    <m/>
    <s v=""/>
    <n v="1824"/>
    <n v="0"/>
    <b v="0"/>
    <s v=""/>
    <s v="13"/>
    <s v="Garden Court"/>
    <s v="TW9 3JS"/>
    <x v="2"/>
    <s v="Surrey"/>
    <s v="2KB"/>
    <n v="1569"/>
    <m/>
    <n v="0"/>
    <n v="567"/>
    <s v="HSBC"/>
    <d v="2006-09-19T00:00:00"/>
    <d v="2006-05-26T00:00:00"/>
    <m/>
    <m/>
    <m/>
    <s v="30-Apr-2020"/>
    <n v="0"/>
    <n v="14460"/>
    <m/>
    <m/>
    <m/>
    <m/>
    <n v="4"/>
    <m/>
    <m/>
    <m/>
    <n v="0"/>
    <s v=""/>
    <s v=""/>
    <s v=""/>
    <n v="0.03"/>
    <n v="0"/>
    <n v="20"/>
    <n v="0"/>
    <n v="400000"/>
    <n v="360000"/>
    <n v="0"/>
    <n v="0"/>
    <n v="0"/>
    <n v="0"/>
    <n v="0"/>
    <n v="0"/>
    <n v="360000"/>
    <n v="0"/>
    <b v="0"/>
    <b v="0"/>
    <n v="0"/>
    <n v="0"/>
    <n v="0"/>
    <n v="235511"/>
    <n v="0"/>
    <n v="0"/>
    <m/>
    <s v="PY"/>
    <n v="0"/>
    <s v=""/>
    <b v="0"/>
    <b v="0"/>
    <b v="0"/>
    <b v="0"/>
    <b v="0"/>
    <n v="0"/>
    <b v="1"/>
    <m/>
    <m/>
    <m/>
    <n v="1205"/>
    <n v="278.07692307692309"/>
    <n v="235511"/>
    <n v="12960"/>
    <n v="93529"/>
    <n v="0.39713219340073286"/>
    <n v="0.25980277777777777"/>
    <n v="634.92063492063494"/>
    <n v="14040"/>
    <n v="0"/>
    <n v="12960"/>
    <n v="360000"/>
    <n v="4.2280701754385967E-2"/>
    <n v="3.6116959064327485E-2"/>
    <s v="0000013"/>
    <n v="2.9914529914529916E-2"/>
    <n v="25.502645502645503"/>
    <s v="13 Garden Court"/>
    <s v="Garden Court ASTs"/>
    <b v="0"/>
    <s v="AST"/>
    <s v=""/>
    <b v="0"/>
    <n v="539"/>
    <s v="070011"/>
    <n v="515"/>
    <d v="2018-05-01T00:00:00"/>
    <s v="F013"/>
    <n v="0"/>
    <n v="2.9596490724044935E-2"/>
    <n v="5.2447656372738426E-2"/>
    <n v="342000"/>
    <n v="0.95"/>
    <m/>
    <n v="12352"/>
    <n v="93529"/>
    <s v="AST"/>
  </r>
  <r>
    <m/>
    <s v=""/>
    <n v="3828"/>
    <n v="0"/>
    <b v="0"/>
    <s v=""/>
    <s v="125"/>
    <s v="Eaton Manor"/>
    <s v="BN3"/>
    <x v="4"/>
    <s v="South Coast"/>
    <s v="3KB"/>
    <n v="1996"/>
    <m/>
    <n v="0"/>
    <n v="975"/>
    <s v="AVIVA"/>
    <m/>
    <d v="1999-02-16T00:00:00"/>
    <d v="2015-09-25T00:00:00"/>
    <m/>
    <d v="2015-09-25T00:00:00"/>
    <s v="07-Jan-2021"/>
    <n v="0"/>
    <n v="14496"/>
    <d v="2015-10-12T00:00:00"/>
    <d v="2015-12-18T00:00:00"/>
    <m/>
    <m/>
    <n v="4"/>
    <m/>
    <m/>
    <m/>
    <n v="0"/>
    <s v="Priors"/>
    <s v=""/>
    <s v=""/>
    <n v="0.03"/>
    <n v="0"/>
    <n v="20"/>
    <n v="0"/>
    <n v="280000"/>
    <n v="275000"/>
    <n v="0"/>
    <n v="0"/>
    <n v="0"/>
    <n v="0"/>
    <n v="0"/>
    <n v="0"/>
    <n v="275000"/>
    <n v="0"/>
    <b v="0"/>
    <b v="0"/>
    <n v="0"/>
    <n v="0"/>
    <n v="0"/>
    <n v="114694"/>
    <n v="0"/>
    <n v="0"/>
    <m/>
    <s v="PY"/>
    <n v="0"/>
    <s v="Maguire"/>
    <b v="0"/>
    <b v="0"/>
    <b v="0"/>
    <b v="0"/>
    <b v="0"/>
    <n v="0"/>
    <b v="0"/>
    <m/>
    <n v="9"/>
    <m/>
    <n v="1208"/>
    <n v="278.76923076923077"/>
    <n v="114694"/>
    <n v="9900"/>
    <n v="136656"/>
    <n v="1.1914834254625351"/>
    <n v="0.49693090909090909"/>
    <n v="282.05128205128204"/>
    <n v="13800"/>
    <n v="0"/>
    <n v="9900"/>
    <n v="275000"/>
    <n v="5.5487081339712918E-2"/>
    <n v="4.784688995215311E-2"/>
    <s v="0000125"/>
    <n v="5.0434782608695654E-2"/>
    <n v="14.867692307692307"/>
    <s v="125 Eaton Manor"/>
    <s v="Eaton Manor ASTs"/>
    <b v="0"/>
    <s v="AST"/>
    <s v="reg"/>
    <b v="0"/>
    <n v="0"/>
    <s v="043001"/>
    <n v="2559"/>
    <d v="2016-01-08T00:00:00"/>
    <s v="F125"/>
    <n v="0"/>
    <n v="3.8840956276341487E-2"/>
    <n v="0.10898564876977"/>
    <n v="261250"/>
    <n v="0.875"/>
    <m/>
    <n v="12500"/>
    <n v="136656"/>
    <s v="AST"/>
  </r>
  <r>
    <m/>
    <s v=""/>
    <n v="3523"/>
    <n v="0"/>
    <b v="0"/>
    <s v=""/>
    <s v="104"/>
    <s v="Eaton Manor"/>
    <s v="BN3"/>
    <x v="4"/>
    <s v="Sussex"/>
    <s v="3KB"/>
    <n v="1996"/>
    <m/>
    <n v="0"/>
    <n v="890"/>
    <s v="AVIVA"/>
    <m/>
    <d v="1999-02-16T00:00:00"/>
    <d v="2014-09-19T00:00:00"/>
    <m/>
    <d v="2014-09-23T00:00:00"/>
    <s v="04-Dec-2019"/>
    <n v="0"/>
    <n v="14496"/>
    <d v="2014-10-20T00:00:00"/>
    <d v="2014-12-19T00:00:00"/>
    <m/>
    <m/>
    <n v="4"/>
    <m/>
    <m/>
    <m/>
    <n v="0"/>
    <s v=""/>
    <s v=""/>
    <s v=""/>
    <n v="0.03"/>
    <n v="0"/>
    <n v="20"/>
    <n v="0"/>
    <n v="280000"/>
    <n v="275000"/>
    <n v="0"/>
    <n v="0"/>
    <n v="0"/>
    <n v="0"/>
    <n v="0"/>
    <n v="0"/>
    <n v="275000"/>
    <n v="0"/>
    <b v="0"/>
    <b v="0"/>
    <n v="0"/>
    <n v="0"/>
    <n v="0"/>
    <n v="123959"/>
    <n v="0"/>
    <n v="0"/>
    <m/>
    <s v="PY"/>
    <n v="0"/>
    <s v="Maguire"/>
    <b v="0"/>
    <b v="0"/>
    <b v="0"/>
    <b v="0"/>
    <b v="0"/>
    <n v="0"/>
    <b v="0"/>
    <m/>
    <n v="8"/>
    <m/>
    <n v="1208"/>
    <n v="278.76923076923077"/>
    <n v="123959"/>
    <n v="9900"/>
    <n v="127391"/>
    <n v="1.027686573786494"/>
    <n v="0.46323999999999999"/>
    <n v="308.98876404494382"/>
    <n v="15462"/>
    <n v="0"/>
    <n v="9900"/>
    <n v="275000"/>
    <n v="5.5487081339712918E-2"/>
    <n v="4.784688995215311E-2"/>
    <s v="0000104"/>
    <n v="-6.2475746992627083E-2"/>
    <n v="16.287640449438204"/>
    <s v="104 Eaton Manor"/>
    <s v="Eaton Manor ASTs"/>
    <b v="0"/>
    <s v="AST"/>
    <s v=""/>
    <b v="0"/>
    <n v="0"/>
    <s v="043001"/>
    <n v="2248"/>
    <d v="2015-01-22T00:00:00"/>
    <s v="F104"/>
    <n v="0"/>
    <n v="3.8840956276341487E-2"/>
    <n v="0.10083979380278964"/>
    <n v="261250"/>
    <n v="0.875"/>
    <m/>
    <n v="12500"/>
    <n v="127391"/>
    <s v="AST"/>
  </r>
  <r>
    <m/>
    <s v=""/>
    <n v="1417"/>
    <n v="0"/>
    <b v="0"/>
    <s v=""/>
    <s v="5"/>
    <s v="Yew Tree Close"/>
    <s v="EX4"/>
    <x v="5"/>
    <s v="Exeter"/>
    <s v="6KB H"/>
    <n v="0"/>
    <m/>
    <n v="0"/>
    <n v="1096"/>
    <s v="Nationwide"/>
    <m/>
    <d v="2001-06-05T00:00:00"/>
    <m/>
    <m/>
    <d v="2018-03-26T00:00:00"/>
    <s v="24-Aug-2019"/>
    <n v="0"/>
    <n v="14520"/>
    <d v="2018-05-08T00:00:00"/>
    <d v="2018-06-29T00:00:00"/>
    <m/>
    <m/>
    <n v="4"/>
    <m/>
    <m/>
    <m/>
    <n v="0"/>
    <s v="Stratton/Leamans"/>
    <s v=""/>
    <s v=""/>
    <n v="0.03"/>
    <n v="0"/>
    <n v="20"/>
    <n v="0"/>
    <n v="275000"/>
    <n v="270000"/>
    <n v="0"/>
    <n v="0"/>
    <n v="0"/>
    <n v="0"/>
    <n v="0"/>
    <n v="0"/>
    <n v="270000"/>
    <n v="0"/>
    <b v="1"/>
    <b v="0"/>
    <n v="0"/>
    <n v="0"/>
    <n v="0"/>
    <n v="192784"/>
    <n v="0"/>
    <n v="0"/>
    <m/>
    <s v="MB"/>
    <n v="0"/>
    <s v="F&amp;F"/>
    <b v="0"/>
    <b v="0"/>
    <b v="0"/>
    <b v="0"/>
    <b v="0"/>
    <n v="0"/>
    <b v="1"/>
    <m/>
    <n v="7"/>
    <m/>
    <n v="1210"/>
    <n v="279.23076923076923"/>
    <n v="192784"/>
    <n v="9720"/>
    <n v="53996"/>
    <n v="0.28008548427255375"/>
    <n v="0.19998518518518518"/>
    <n v="246.35036496350364"/>
    <n v="14040"/>
    <n v="0"/>
    <n v="9720"/>
    <n v="270000"/>
    <n v="5.6608187134502927E-2"/>
    <n v="5.4756335282651072E-2"/>
    <s v="0000005"/>
    <n v="3.4188034188034191E-2"/>
    <n v="13.248175182481752"/>
    <s v="5 Yew Tree Close"/>
    <s v="Exeter ASTs - Queensway Portfolio"/>
    <b v="0"/>
    <s v="AST"/>
    <s v="AST"/>
    <b v="0"/>
    <n v="475"/>
    <s v="056002"/>
    <n v="396"/>
    <d v="2018-08-24T00:00:00"/>
    <s v="HYT05"/>
    <n v="0"/>
    <n v="3.9625730319329873E-2"/>
    <n v="7.2853556311727116E-2"/>
    <n v="256500"/>
    <n v="0.95"/>
    <m/>
    <n v="14045"/>
    <n v="53996"/>
    <s v="AST"/>
  </r>
  <r>
    <m/>
    <s v=""/>
    <n v="1099"/>
    <n v="0"/>
    <b v="0"/>
    <s v=""/>
    <s v="14"/>
    <s v="St James Court"/>
    <s v="KT1"/>
    <x v="1"/>
    <s v="South"/>
    <s v="3KB"/>
    <n v="1404"/>
    <m/>
    <n v="0"/>
    <n v="660"/>
    <s v="RBS"/>
    <d v="2002-04-30T00:00:00"/>
    <d v="2002-04-30T00:00:00"/>
    <m/>
    <m/>
    <m/>
    <s v="30-Apr-2020"/>
    <n v="0"/>
    <n v="14523"/>
    <m/>
    <m/>
    <m/>
    <m/>
    <n v="4"/>
    <m/>
    <m/>
    <m/>
    <n v="0"/>
    <s v=""/>
    <s v=""/>
    <s v=""/>
    <n v="0"/>
    <n v="0"/>
    <n v="20"/>
    <n v="0"/>
    <n v="385000"/>
    <n v="370000"/>
    <n v="0"/>
    <n v="0"/>
    <n v="0"/>
    <n v="0"/>
    <n v="0"/>
    <n v="0"/>
    <n v="370000"/>
    <n v="0"/>
    <b v="0"/>
    <b v="0"/>
    <n v="0"/>
    <n v="0"/>
    <n v="0"/>
    <n v="131946"/>
    <n v="0"/>
    <n v="0"/>
    <m/>
    <s v="FC"/>
    <n v="0"/>
    <s v=""/>
    <b v="0"/>
    <b v="0"/>
    <b v="0"/>
    <b v="0"/>
    <b v="0"/>
    <n v="0"/>
    <b v="1"/>
    <m/>
    <m/>
    <m/>
    <n v="1210.25"/>
    <n v="279.28846153846155"/>
    <n v="131946"/>
    <n v="0"/>
    <n v="219554"/>
    <n v="1.6639685932123747"/>
    <n v="0.59338918918918915"/>
    <n v="560.60606060606062"/>
    <n v="13652"/>
    <n v="0"/>
    <n v="0"/>
    <n v="370000"/>
    <n v="4.13172119487909E-2"/>
    <n v="3.5789473684210524E-2"/>
    <s v="0000014"/>
    <n v="6.3800175798417819E-2"/>
    <n v="22.004545454545454"/>
    <s v="14 St James Court"/>
    <s v="St James Court ASTs"/>
    <b v="0"/>
    <s v="AST"/>
    <s v=""/>
    <b v="0"/>
    <n v="539"/>
    <s v="070008"/>
    <n v="324"/>
    <d v="2001-12-01T00:00:00"/>
    <s v="F014"/>
    <n v="0"/>
    <n v="2.8922047871614082E-2"/>
    <n v="9.5342033862337625E-2"/>
    <n v="351500"/>
    <n v="0.95"/>
    <m/>
    <n v="12580"/>
    <n v="219554"/>
    <s v="AST"/>
  </r>
  <r>
    <m/>
    <s v=""/>
    <n v="1354"/>
    <n v="0"/>
    <b v="0"/>
    <s v=""/>
    <s v="9"/>
    <s v="Eaton Manor"/>
    <s v="BN3 3PT"/>
    <x v="4"/>
    <s v="South Coast"/>
    <s v="3K2B"/>
    <n v="1996"/>
    <m/>
    <n v="0"/>
    <n v="930"/>
    <s v="AVIVA"/>
    <d v="2005-06-01T00:00:00"/>
    <d v="1999-02-16T00:00:00"/>
    <m/>
    <m/>
    <d v="2015-05-30T00:00:00"/>
    <s v="29-Feb-2020"/>
    <n v="0"/>
    <n v="14556"/>
    <d v="2004-02-16T00:00:00"/>
    <d v="2004-04-09T00:00:00"/>
    <m/>
    <m/>
    <n v="4"/>
    <m/>
    <m/>
    <m/>
    <n v="0"/>
    <s v=""/>
    <s v=""/>
    <s v=""/>
    <n v="0.03"/>
    <n v="0"/>
    <n v="20"/>
    <n v="0"/>
    <n v="298000"/>
    <n v="310000"/>
    <n v="0"/>
    <n v="0"/>
    <n v="0"/>
    <n v="0"/>
    <n v="0"/>
    <n v="0"/>
    <n v="310000"/>
    <n v="0"/>
    <b v="1"/>
    <b v="0"/>
    <n v="0"/>
    <n v="0"/>
    <n v="0"/>
    <n v="98899"/>
    <n v="0"/>
    <n v="0"/>
    <m/>
    <s v="PY"/>
    <n v="0"/>
    <s v="Maguire"/>
    <b v="0"/>
    <b v="0"/>
    <b v="0"/>
    <b v="0"/>
    <b v="0"/>
    <n v="0"/>
    <b v="1"/>
    <m/>
    <n v="7"/>
    <m/>
    <n v="1213"/>
    <n v="279.92307692307691"/>
    <n v="98899"/>
    <n v="11160"/>
    <n v="184441"/>
    <n v="1.8649430226797035"/>
    <n v="0.59497096774193547"/>
    <n v="333.33333333333331"/>
    <n v="13860"/>
    <n v="0"/>
    <n v="11160"/>
    <n v="310000"/>
    <n v="4.9426146010186758E-2"/>
    <n v="4.0818336162988113E-2"/>
    <s v="0000009"/>
    <n v="5.0216450216450215E-2"/>
    <n v="15.651612903225807"/>
    <s v="9 Eaton Manor"/>
    <s v="Eaton Manor ASTs"/>
    <b v="0"/>
    <s v="AST"/>
    <s v=""/>
    <b v="0"/>
    <n v="539"/>
    <s v="043001"/>
    <n v="378"/>
    <d v="2017-03-01T00:00:00"/>
    <s v="F009"/>
    <n v="0"/>
    <n v="3.4598301617925153E-2"/>
    <n v="0.12154824619055804"/>
    <n v="294500"/>
    <n v="0.875"/>
    <m/>
    <n v="12021"/>
    <n v="184441"/>
    <s v="AST"/>
  </r>
  <r>
    <m/>
    <s v=""/>
    <n v="4186"/>
    <n v="0"/>
    <b v="0"/>
    <s v=""/>
    <s v="1"/>
    <s v="Rose Court"/>
    <s v="E14"/>
    <x v="2"/>
    <s v="Other"/>
    <s v="2KB"/>
    <n v="0"/>
    <m/>
    <n v="0"/>
    <n v="427"/>
    <s v="Uncharged"/>
    <m/>
    <d v="2017-06-02T00:00:00"/>
    <m/>
    <m/>
    <d v="2018-11-05T00:00:00"/>
    <s v="31-Jan-2020"/>
    <n v="0"/>
    <n v="14560"/>
    <d v="2018-11-26T00:00:00"/>
    <d v="2018-12-18T00:00:00"/>
    <d v="2019-01-04T00:00:00"/>
    <d v="2019-01-14T00:00:00"/>
    <n v="4"/>
    <d v="2019-02-11T00:00:00"/>
    <m/>
    <m/>
    <n v="0"/>
    <s v=""/>
    <s v=""/>
    <s v=""/>
    <n v="0.03"/>
    <n v="0"/>
    <n v="20"/>
    <n v="0"/>
    <n v="300000"/>
    <n v="300000"/>
    <n v="0"/>
    <n v="0"/>
    <n v="0"/>
    <n v="0"/>
    <n v="0"/>
    <n v="0"/>
    <n v="300000"/>
    <n v="0"/>
    <b v="0"/>
    <b v="0"/>
    <n v="0"/>
    <n v="0"/>
    <n v="0"/>
    <n v="318603"/>
    <n v="0"/>
    <n v="0"/>
    <m/>
    <s v="PY"/>
    <n v="0"/>
    <s v="F&amp;F"/>
    <b v="0"/>
    <b v="0"/>
    <b v="0"/>
    <b v="0"/>
    <b v="0"/>
    <n v="0"/>
    <b v="0"/>
    <n v="12"/>
    <n v="3"/>
    <n v="11"/>
    <n v="1213.3333333333333"/>
    <n v="280"/>
    <n v="318603"/>
    <n v="10800"/>
    <n v="-44403"/>
    <n v="-0.13936780256306439"/>
    <n v="-0.14801"/>
    <n v="702.57611241217796"/>
    <n v="14400"/>
    <n v="0"/>
    <n v="10800"/>
    <n v="300000"/>
    <n v="5.1087719298245612E-2"/>
    <n v="5.1087719298245612E-2"/>
    <s v="0000001"/>
    <n v="1.1111111111111112E-2"/>
    <n v="34.098360655737707"/>
    <s v="1 Rose Court"/>
    <s v="Rose Court ASTs"/>
    <b v="0"/>
    <s v="Vacant"/>
    <s v="AST"/>
    <b v="0"/>
    <n v="0"/>
    <s v="070032"/>
    <n v="2933"/>
    <d v="2019-02-01T00:00:00"/>
    <s v="F001"/>
    <n v="0"/>
    <n v="3.5761402899758855E-2"/>
    <n v="4.5699506909853325E-2"/>
    <n v="285000"/>
    <n v="0.95"/>
    <m/>
    <n v="14560"/>
    <n v="-44403"/>
    <s v="AST"/>
  </r>
  <r>
    <m/>
    <s v=""/>
    <n v="1009"/>
    <n v="0"/>
    <b v="0"/>
    <s v=""/>
    <s v="108"/>
    <s v="Eaton Manor"/>
    <s v="BN3 3PT"/>
    <x v="4"/>
    <s v="South Coast"/>
    <s v="3K2B"/>
    <n v="1996"/>
    <m/>
    <n v="0"/>
    <n v="785"/>
    <s v="AVIVA"/>
    <d v="2005-06-01T00:00:00"/>
    <d v="1999-02-16T00:00:00"/>
    <m/>
    <m/>
    <d v="2007-09-10T00:00:00"/>
    <s v="30-Mar-2020"/>
    <n v="0"/>
    <n v="14616"/>
    <d v="2007-09-24T00:00:00"/>
    <d v="2007-11-11T00:00:00"/>
    <m/>
    <m/>
    <n v="4"/>
    <m/>
    <m/>
    <m/>
    <n v="0"/>
    <s v=""/>
    <s v=""/>
    <s v=""/>
    <n v="0.03"/>
    <n v="0"/>
    <n v="20"/>
    <n v="0"/>
    <n v="298000"/>
    <n v="310000"/>
    <n v="0"/>
    <n v="0"/>
    <n v="0"/>
    <n v="0"/>
    <n v="0"/>
    <n v="0"/>
    <n v="310000"/>
    <n v="0"/>
    <b v="1"/>
    <b v="0"/>
    <n v="0"/>
    <n v="0"/>
    <n v="0"/>
    <n v="128583"/>
    <n v="0"/>
    <n v="0"/>
    <m/>
    <s v="PY"/>
    <n v="0"/>
    <s v="Maguire"/>
    <b v="0"/>
    <b v="0"/>
    <b v="0"/>
    <b v="0"/>
    <b v="0"/>
    <n v="0"/>
    <b v="1"/>
    <m/>
    <n v="6"/>
    <m/>
    <n v="1218"/>
    <n v="281.07692307692309"/>
    <n v="128583"/>
    <n v="11160"/>
    <n v="154757"/>
    <n v="1.2035572354043691"/>
    <n v="0.49921612903225804"/>
    <n v="394.90445859872614"/>
    <n v="13917"/>
    <n v="0"/>
    <n v="11160"/>
    <n v="310000"/>
    <n v="4.962988115449915E-2"/>
    <n v="4.1022071307300512E-2"/>
    <s v="0000108"/>
    <n v="5.0226341884026728E-2"/>
    <n v="18.619108280254778"/>
    <s v="108 Eaton Manor"/>
    <s v="Eaton Manor ASTs"/>
    <b v="0"/>
    <s v="AST"/>
    <s v=""/>
    <b v="0"/>
    <n v="539"/>
    <s v="043001"/>
    <n v="258"/>
    <d v="2014-03-31T00:00:00"/>
    <s v="F108"/>
    <n v="0"/>
    <n v="3.4740916216515115E-2"/>
    <n v="9.3954877394367836E-2"/>
    <n v="294500"/>
    <n v="0.875"/>
    <m/>
    <n v="12081"/>
    <n v="154757"/>
    <s v="AST"/>
  </r>
  <r>
    <d v="2001-10-05T00:00:00"/>
    <s v="15:13:50"/>
    <n v="772"/>
    <n v="32"/>
    <b v="0"/>
    <s v=""/>
    <s v="45"/>
    <s v="Fairland House"/>
    <s v="BR2 9JJ"/>
    <x v="2"/>
    <s v="Bromley"/>
    <s v="3KB F"/>
    <n v="1358"/>
    <m/>
    <n v="0"/>
    <n v="772"/>
    <s v="Nationwide"/>
    <d v="2003-11-01T00:00:00"/>
    <d v="2001-06-05T00:00:00"/>
    <m/>
    <m/>
    <d v="2016-11-30T00:00:00"/>
    <s v="09-Feb-2020"/>
    <n v="0"/>
    <n v="14620"/>
    <d v="2016-12-12T00:00:00"/>
    <d v="2017-01-31T00:00:00"/>
    <m/>
    <m/>
    <n v="4"/>
    <m/>
    <m/>
    <m/>
    <n v="0"/>
    <s v=""/>
    <s v=""/>
    <s v=""/>
    <n v="0.03"/>
    <n v="0"/>
    <n v="20"/>
    <n v="3067"/>
    <n v="325000"/>
    <n v="300000"/>
    <n v="0"/>
    <n v="0"/>
    <n v="0"/>
    <n v="0"/>
    <n v="0"/>
    <n v="0"/>
    <n v="300000"/>
    <n v="0"/>
    <b v="1"/>
    <b v="0"/>
    <n v="0"/>
    <n v="0"/>
    <n v="0"/>
    <n v="126954"/>
    <n v="0"/>
    <n v="0"/>
    <d v="2001-07-13T00:00:00"/>
    <s v="PY"/>
    <n v="0"/>
    <s v="N.Fleet"/>
    <b v="0"/>
    <b v="0"/>
    <b v="0"/>
    <b v="0"/>
    <b v="0"/>
    <n v="0"/>
    <b v="1"/>
    <m/>
    <n v="7"/>
    <m/>
    <n v="1218.3333333333333"/>
    <n v="281.15384615384613"/>
    <n v="126954"/>
    <n v="10800"/>
    <n v="147246"/>
    <n v="1.1598374214282339"/>
    <n v="0.49081999999999998"/>
    <n v="388.60103626943004"/>
    <n v="14208"/>
    <n v="0"/>
    <n v="10800"/>
    <n v="300000"/>
    <n v="5.1298245614035086E-2"/>
    <n v="4.4866666666666666E-2"/>
    <s v="0000045"/>
    <n v="2.8997747747747746E-2"/>
    <n v="18.937823834196891"/>
    <s v="45 Fairland House"/>
    <s v="Bromley ASTs - Queensway Portfolio"/>
    <b v="0"/>
    <s v="AST"/>
    <s v="AST"/>
    <b v="0"/>
    <n v="475"/>
    <s v="056004"/>
    <n v="121"/>
    <d v="2017-02-10T00:00:00"/>
    <s v="F045"/>
    <n v="0"/>
    <n v="3.5908771318301821E-2"/>
    <n v="0.10072152118090016"/>
    <n v="285000"/>
    <n v="0.92500000000000004"/>
    <m/>
    <n v="12787"/>
    <n v="147246"/>
    <s v="AST"/>
  </r>
  <r>
    <m/>
    <s v=""/>
    <n v="933"/>
    <n v="0"/>
    <b v="0"/>
    <s v=""/>
    <s v="A21B"/>
    <s v="Du Cane Court"/>
    <s v="SW17"/>
    <x v="2"/>
    <s v="South West London (Outer)"/>
    <s v="1KB"/>
    <n v="1818"/>
    <m/>
    <n v="0"/>
    <n v="272"/>
    <s v="RBS"/>
    <d v="2004-06-01T00:00:00"/>
    <d v="2000-05-17T00:00:00"/>
    <m/>
    <m/>
    <d v="2015-06-30T00:00:00"/>
    <s v="02-Oct-2019"/>
    <n v="0"/>
    <n v="14652"/>
    <d v="2015-07-16T00:00:00"/>
    <d v="2015-08-26T00:00:00"/>
    <m/>
    <m/>
    <n v="4"/>
    <m/>
    <m/>
    <m/>
    <n v="0"/>
    <s v=""/>
    <s v=""/>
    <s v=""/>
    <n v="0.03"/>
    <n v="0"/>
    <n v="20"/>
    <n v="0"/>
    <n v="260000"/>
    <n v="260000"/>
    <n v="0"/>
    <n v="0"/>
    <n v="0"/>
    <n v="0"/>
    <n v="0"/>
    <n v="0"/>
    <n v="260000"/>
    <n v="0"/>
    <b v="1"/>
    <b v="0"/>
    <n v="0"/>
    <n v="0"/>
    <n v="0"/>
    <n v="63596"/>
    <n v="0"/>
    <n v="0"/>
    <m/>
    <s v="MB"/>
    <n v="0"/>
    <s v="A&amp;K"/>
    <b v="0"/>
    <b v="0"/>
    <b v="0"/>
    <b v="0"/>
    <b v="0"/>
    <n v="0"/>
    <b v="1"/>
    <m/>
    <n v="5"/>
    <m/>
    <n v="1221"/>
    <n v="281.76923076923077"/>
    <n v="63596"/>
    <n v="9360"/>
    <n v="174044"/>
    <n v="2.7367130008176614"/>
    <n v="0.6694"/>
    <n v="955.88235294117646"/>
    <n v="14220"/>
    <n v="0"/>
    <n v="9360"/>
    <n v="260000"/>
    <n v="5.931983805668016E-2"/>
    <n v="4.9777327935222673E-2"/>
    <s v="A0000021"/>
    <n v="3.0379746835443037E-2"/>
    <n v="53.867647058823529"/>
    <s v="A21B Du Cane Court"/>
    <s v="Du Cane Court ASTs"/>
    <b v="0"/>
    <s v="AST"/>
    <s v=""/>
    <b v="0"/>
    <n v="539"/>
    <s v="100121"/>
    <n v="201"/>
    <d v="2015-10-03T00:00:00"/>
    <s v="FA21B"/>
    <n v="0"/>
    <n v="4.1523885932528537E-2"/>
    <n v="0.1933297691678722"/>
    <n v="247000"/>
    <n v="0.95"/>
    <m/>
    <n v="12295"/>
    <n v="174044"/>
    <s v="AST"/>
  </r>
  <r>
    <m/>
    <s v=""/>
    <n v="2237"/>
    <n v="0"/>
    <b v="0"/>
    <s v=""/>
    <s v="15"/>
    <s v="Catherine Court (ast)"/>
    <s v="N14 4RB"/>
    <x v="2"/>
    <s v="N1"/>
    <s v="3KB"/>
    <n v="1129"/>
    <m/>
    <n v="0"/>
    <n v="676"/>
    <s v="RBS"/>
    <m/>
    <d v="2008-01-11T00:00:00"/>
    <m/>
    <m/>
    <d v="2019-03-11T00:00:00"/>
    <s v="vacant"/>
    <n v="3"/>
    <n v="14760"/>
    <d v="2019-03-18T00:00:00"/>
    <d v="2019-03-29T00:00:00"/>
    <m/>
    <m/>
    <n v="4"/>
    <m/>
    <m/>
    <m/>
    <n v="0"/>
    <s v=""/>
    <s v=""/>
    <s v=""/>
    <n v="0.03"/>
    <n v="0"/>
    <n v="20"/>
    <n v="0"/>
    <n v="385000"/>
    <n v="385000"/>
    <n v="0"/>
    <n v="0"/>
    <n v="0"/>
    <n v="0"/>
    <n v="0"/>
    <n v="0"/>
    <n v="385000"/>
    <n v="0"/>
    <b v="0"/>
    <b v="0"/>
    <n v="0"/>
    <n v="0"/>
    <n v="17000"/>
    <n v="232278"/>
    <n v="0"/>
    <n v="0"/>
    <m/>
    <s v="PY"/>
    <n v="0"/>
    <s v="N.Fleet"/>
    <b v="0"/>
    <b v="0"/>
    <b v="0"/>
    <b v="0"/>
    <b v="0"/>
    <n v="0"/>
    <b v="0"/>
    <m/>
    <n v="1"/>
    <m/>
    <n v="1230"/>
    <n v="283.84615384615387"/>
    <n v="249278"/>
    <n v="13860"/>
    <n v="102612"/>
    <n v="0.4116368070989016"/>
    <n v="0.26652467532467533"/>
    <n v="569.52662721893489"/>
    <n v="14760"/>
    <n v="0"/>
    <n v="13860"/>
    <n v="385000"/>
    <n v="4.0355434039644568E-2"/>
    <n v="3.579494190020506E-2"/>
    <s v="0000015"/>
    <n v="0"/>
    <n v="21.834319526627219"/>
    <s v="15 Catherine Court (ast)"/>
    <s v="ASTs On Market For Let"/>
    <b v="0"/>
    <s v="AST"/>
    <s v=""/>
    <b v="0"/>
    <n v="539"/>
    <s v="070026"/>
    <n v="913"/>
    <m/>
    <s v="F015"/>
    <n v="25.147928994082839"/>
    <n v="2.8248803346676937E-2"/>
    <n v="5.6363495466639116E-2"/>
    <n v="365750"/>
    <n v="0.92559999999999998"/>
    <m/>
    <n v="13092"/>
    <n v="102612"/>
    <s v="AST"/>
  </r>
  <r>
    <m/>
    <s v=""/>
    <n v="1008"/>
    <n v="0"/>
    <b v="0"/>
    <s v=""/>
    <s v="103"/>
    <s v="Eaton Manor"/>
    <s v="BN3 3PT"/>
    <x v="4"/>
    <s v="South Coast"/>
    <s v="3KB"/>
    <n v="1996"/>
    <m/>
    <n v="0"/>
    <n v="690"/>
    <s v="AVIVA"/>
    <d v="2005-06-01T00:00:00"/>
    <d v="1999-02-16T00:00:00"/>
    <m/>
    <m/>
    <d v="2009-07-29T00:00:00"/>
    <s v="05-Mar-2020"/>
    <n v="0"/>
    <n v="14772"/>
    <d v="2007-04-30T00:00:00"/>
    <d v="2007-06-15T00:00:00"/>
    <m/>
    <m/>
    <n v="4"/>
    <m/>
    <m/>
    <m/>
    <n v="0"/>
    <s v=""/>
    <s v=""/>
    <s v=""/>
    <n v="0.03"/>
    <n v="0"/>
    <n v="20"/>
    <n v="0"/>
    <n v="280000"/>
    <n v="275000"/>
    <n v="0"/>
    <n v="0"/>
    <n v="0"/>
    <n v="0"/>
    <n v="0"/>
    <n v="0"/>
    <n v="275000"/>
    <n v="0"/>
    <b v="0"/>
    <b v="0"/>
    <n v="0"/>
    <n v="0"/>
    <n v="0"/>
    <n v="98131"/>
    <n v="0"/>
    <n v="0"/>
    <m/>
    <s v="PY"/>
    <n v="0"/>
    <s v="Maguire"/>
    <b v="0"/>
    <b v="0"/>
    <b v="0"/>
    <b v="0"/>
    <b v="0"/>
    <n v="0"/>
    <b v="1"/>
    <m/>
    <n v="6"/>
    <m/>
    <n v="1231"/>
    <n v="284.07692307692309"/>
    <n v="98131"/>
    <n v="9900"/>
    <n v="153219"/>
    <n v="1.5613720434928819"/>
    <n v="0.55715999999999999"/>
    <n v="398.55072463768118"/>
    <n v="14337"/>
    <n v="0"/>
    <n v="9900"/>
    <n v="275000"/>
    <n v="5.6543540669856458E-2"/>
    <n v="4.6840191387559807E-2"/>
    <s v="0000103"/>
    <n v="3.034107553881565E-2"/>
    <n v="21.408695652173915"/>
    <s v="103 Eaton Manor"/>
    <s v="Eaton Manor ASTs"/>
    <b v="0"/>
    <s v="AST"/>
    <s v=""/>
    <b v="0"/>
    <n v="539"/>
    <s v="043001"/>
    <n v="257"/>
    <d v="2010-03-06T00:00:00"/>
    <s v="F103"/>
    <n v="0"/>
    <n v="3.9580477794847989E-2"/>
    <n v="0.12470065524655817"/>
    <n v="261250"/>
    <n v="0.875"/>
    <m/>
    <n v="12237"/>
    <n v="153219"/>
    <s v="AST"/>
  </r>
  <r>
    <m/>
    <s v=""/>
    <n v="986"/>
    <n v="0"/>
    <b v="0"/>
    <s v=""/>
    <s v="21"/>
    <s v="Eaton Manor (ast)"/>
    <s v="BN3 3PT"/>
    <x v="4"/>
    <s v="South Coast"/>
    <s v="3K2B"/>
    <n v="1996"/>
    <m/>
    <n v="0"/>
    <n v="930"/>
    <s v="AVIVA"/>
    <d v="2005-06-01T00:00:00"/>
    <d v="1999-02-16T00:00:00"/>
    <m/>
    <m/>
    <d v="2019-01-31T00:00:00"/>
    <s v="vacant"/>
    <n v="8"/>
    <n v="14784"/>
    <d v="2019-02-11T00:00:00"/>
    <d v="2019-04-12T00:00:00"/>
    <m/>
    <m/>
    <n v="4"/>
    <m/>
    <m/>
    <m/>
    <n v="0"/>
    <s v="Priors/Y.Lee"/>
    <s v=""/>
    <s v=""/>
    <n v="0.03"/>
    <n v="0"/>
    <n v="20"/>
    <n v="0"/>
    <n v="298000"/>
    <n v="310000"/>
    <n v="0"/>
    <n v="0"/>
    <n v="0"/>
    <n v="0"/>
    <n v="0"/>
    <n v="0"/>
    <n v="310000"/>
    <n v="0"/>
    <b v="1"/>
    <b v="0"/>
    <n v="0"/>
    <n v="0"/>
    <n v="76000"/>
    <n v="113994"/>
    <n v="0"/>
    <n v="0"/>
    <m/>
    <s v="JW"/>
    <n v="0"/>
    <s v="Maguire"/>
    <b v="0"/>
    <b v="0"/>
    <b v="0"/>
    <b v="0"/>
    <b v="0"/>
    <n v="0"/>
    <b v="1"/>
    <m/>
    <n v="8"/>
    <m/>
    <n v="1232"/>
    <n v="284.30769230769232"/>
    <n v="189994"/>
    <n v="11160"/>
    <n v="93346"/>
    <n v="0.49131025190269167"/>
    <n v="0.30111612903225804"/>
    <n v="333.33333333333331"/>
    <n v="14784"/>
    <n v="0"/>
    <n v="11160"/>
    <n v="310000"/>
    <n v="5.0200339558573857E-2"/>
    <n v="4.1592529711375212E-2"/>
    <s v="0000021"/>
    <n v="0"/>
    <n v="15.896774193548387"/>
    <s v="21 Eaton Manor (ast)"/>
    <s v="Under Modernisation for Let - for current ASTs"/>
    <b v="0"/>
    <s v="AST"/>
    <s v="AST"/>
    <b v="0"/>
    <n v="539"/>
    <s v="043001"/>
    <n v="235"/>
    <m/>
    <s v="F021"/>
    <n v="81.72043010752688"/>
    <n v="3.5140237092567021E-2"/>
    <n v="0.10745302384336018"/>
    <n v="294500"/>
    <n v="0.95"/>
    <m/>
    <n v="12249"/>
    <n v="93346"/>
    <s v="AST"/>
  </r>
  <r>
    <m/>
    <s v=""/>
    <n v="1638"/>
    <n v="0"/>
    <b v="0"/>
    <s v=""/>
    <s v="110"/>
    <s v="Eaton Manor"/>
    <s v="BN3 3PT"/>
    <x v="4"/>
    <s v="South Coast"/>
    <s v="3KB"/>
    <n v="1996"/>
    <m/>
    <n v="0"/>
    <n v="975"/>
    <s v="AVIVA"/>
    <d v="2005-06-01T00:00:00"/>
    <d v="1999-02-16T00:00:00"/>
    <m/>
    <m/>
    <d v="2018-09-30T00:00:00"/>
    <s v="24-Mar-2021"/>
    <n v="0"/>
    <n v="14844"/>
    <d v="2018-11-05T00:00:00"/>
    <d v="2019-02-25T00:00:00"/>
    <d v="2019-03-01T00:00:00"/>
    <d v="2019-03-06T00:00:00"/>
    <n v="4"/>
    <d v="2019-04-03T00:00:00"/>
    <m/>
    <m/>
    <n v="0"/>
    <s v=""/>
    <s v=""/>
    <s v=""/>
    <n v="0"/>
    <n v="0"/>
    <n v="20"/>
    <n v="0"/>
    <n v="280000"/>
    <n v="275000"/>
    <n v="0"/>
    <n v="0"/>
    <n v="0"/>
    <n v="0"/>
    <n v="0"/>
    <n v="0"/>
    <n v="275000"/>
    <n v="0"/>
    <b v="1"/>
    <b v="0"/>
    <n v="0"/>
    <n v="0"/>
    <n v="0"/>
    <n v="123591"/>
    <n v="0"/>
    <n v="0"/>
    <m/>
    <s v="PY"/>
    <n v="0"/>
    <s v="Maguire"/>
    <b v="0"/>
    <b v="0"/>
    <b v="0"/>
    <b v="0"/>
    <b v="0"/>
    <n v="0"/>
    <b v="1"/>
    <n v="4"/>
    <n v="16"/>
    <n v="4"/>
    <n v="1237"/>
    <n v="285.46153846153845"/>
    <n v="123591"/>
    <n v="0"/>
    <n v="137659"/>
    <n v="1.1138270586045909"/>
    <n v="0.50057818181818181"/>
    <n v="282.05128205128204"/>
    <n v="13512"/>
    <n v="0"/>
    <n v="0"/>
    <n v="275000"/>
    <n v="5.6819138755980859E-2"/>
    <n v="4.7115789473684208E-2"/>
    <s v="0000110"/>
    <n v="9.8579040852575489E-2"/>
    <n v="15.224615384615385"/>
    <s v="110 Eaton Manor"/>
    <s v="Eaton Manor ASTs"/>
    <b v="0"/>
    <s v="Vacant"/>
    <s v="AST"/>
    <b v="0"/>
    <n v="539"/>
    <s v="043001"/>
    <n v="453"/>
    <d v="2019-03-25T00:00:00"/>
    <s v="F110"/>
    <n v="0"/>
    <n v="3.9773396451849685E-2"/>
    <n v="9.9594630676991036E-2"/>
    <n v="261250"/>
    <n v="0.875"/>
    <m/>
    <n v="12309"/>
    <n v="137659"/>
    <s v="AST"/>
  </r>
  <r>
    <m/>
    <s v=""/>
    <n v="989"/>
    <n v="0"/>
    <b v="0"/>
    <s v=""/>
    <s v="5"/>
    <s v="Eaton Manor"/>
    <s v="BN3 3PT"/>
    <x v="4"/>
    <s v="South Coast"/>
    <s v="3K2B"/>
    <n v="1996"/>
    <m/>
    <n v="0"/>
    <n v="930"/>
    <s v="AVIVA"/>
    <d v="2005-06-01T00:00:00"/>
    <d v="1999-02-16T00:00:00"/>
    <m/>
    <m/>
    <d v="2007-07-16T00:00:00"/>
    <s v="30-Nov-2019"/>
    <n v="0"/>
    <n v="14880"/>
    <d v="2007-07-23T00:00:00"/>
    <d v="2007-09-21T00:00:00"/>
    <m/>
    <m/>
    <n v="4"/>
    <m/>
    <m/>
    <m/>
    <n v="0"/>
    <s v=""/>
    <s v=""/>
    <s v=""/>
    <n v="0.03"/>
    <n v="0"/>
    <n v="20"/>
    <n v="0"/>
    <n v="298000"/>
    <n v="310000"/>
    <n v="0"/>
    <n v="0"/>
    <n v="0"/>
    <n v="0"/>
    <n v="0"/>
    <n v="0"/>
    <n v="310000"/>
    <n v="0"/>
    <b v="1"/>
    <b v="0"/>
    <n v="0"/>
    <n v="0"/>
    <n v="0"/>
    <n v="131580"/>
    <n v="0"/>
    <n v="0"/>
    <m/>
    <s v="PY"/>
    <n v="0"/>
    <s v="Maguire"/>
    <b v="0"/>
    <b v="0"/>
    <b v="0"/>
    <b v="0"/>
    <b v="0"/>
    <n v="0"/>
    <b v="1"/>
    <m/>
    <n v="8"/>
    <m/>
    <n v="1240"/>
    <n v="286.15384615384613"/>
    <n v="131580"/>
    <n v="11160"/>
    <n v="151760"/>
    <n v="1.1533667730658155"/>
    <n v="0.48954838709677417"/>
    <n v="333.33333333333331"/>
    <n v="14172"/>
    <n v="0"/>
    <n v="11160"/>
    <n v="310000"/>
    <n v="5.0526315789473683E-2"/>
    <n v="4.1918505942275044E-2"/>
    <s v="0000005"/>
    <n v="4.9957662997459781E-2"/>
    <n v="16"/>
    <s v="5 Eaton Manor"/>
    <s v="Eaton Manor ASTs"/>
    <b v="0"/>
    <s v="AST"/>
    <s v=""/>
    <b v="0"/>
    <n v="539"/>
    <s v="043001"/>
    <n v="238"/>
    <d v="2011-12-01T00:00:00"/>
    <s v="F005"/>
    <n v="0"/>
    <n v="3.536842045031096E-2"/>
    <n v="9.3821249430004555E-2"/>
    <n v="294500"/>
    <n v="0.875"/>
    <m/>
    <n v="12345"/>
    <n v="151760"/>
    <s v="AST"/>
  </r>
  <r>
    <m/>
    <s v=""/>
    <n v="975"/>
    <n v="0"/>
    <b v="0"/>
    <s v=""/>
    <s v="69"/>
    <s v="Eaton Manor"/>
    <s v="BN3 3PT"/>
    <x v="4"/>
    <s v="South Coast"/>
    <s v="2KB"/>
    <n v="1616"/>
    <d v="2002-12-31T00:00:00"/>
    <n v="0"/>
    <n v="590"/>
    <s v="AVIVA"/>
    <d v="2005-06-01T00:00:00"/>
    <d v="1999-02-16T00:00:00"/>
    <m/>
    <m/>
    <m/>
    <s v="08-May-2019"/>
    <n v="0"/>
    <n v="14893"/>
    <m/>
    <m/>
    <m/>
    <m/>
    <n v="4"/>
    <m/>
    <m/>
    <m/>
    <n v="0"/>
    <s v=""/>
    <s v=""/>
    <s v=""/>
    <n v="0.03"/>
    <n v="0"/>
    <n v="20"/>
    <n v="0"/>
    <n v="227000"/>
    <n v="237500"/>
    <n v="0"/>
    <n v="0"/>
    <n v="0"/>
    <n v="0"/>
    <n v="0"/>
    <n v="0"/>
    <n v="237500"/>
    <n v="0"/>
    <b v="0"/>
    <b v="0"/>
    <n v="0"/>
    <n v="0"/>
    <n v="0"/>
    <n v="89144"/>
    <n v="0"/>
    <n v="0"/>
    <m/>
    <s v="PY"/>
    <n v="0"/>
    <s v=""/>
    <b v="0"/>
    <b v="0"/>
    <b v="0"/>
    <b v="0"/>
    <b v="0"/>
    <n v="0"/>
    <b v="1"/>
    <m/>
    <m/>
    <m/>
    <n v="1241.0833333333333"/>
    <n v="286.40384615384613"/>
    <n v="89144"/>
    <n v="8550"/>
    <n v="127931"/>
    <n v="1.4351049986538633"/>
    <n v="0.53865684210526321"/>
    <n v="402.54237288135596"/>
    <n v="14018"/>
    <n v="0"/>
    <n v="8550"/>
    <n v="237500"/>
    <n v="6.6007756232686982E-2"/>
    <n v="5.6456509695290862E-2"/>
    <s v="0000069"/>
    <n v="6.2419746040804677E-2"/>
    <n v="25.242372881355934"/>
    <s v="69 Eaton Manor"/>
    <s v="Eaton Manor ASTs"/>
    <b v="0"/>
    <s v="AST"/>
    <s v=""/>
    <b v="0"/>
    <n v="539"/>
    <s v="043001"/>
    <n v="224"/>
    <d v="2002-05-09T00:00:00"/>
    <s v="F069"/>
    <n v="0"/>
    <n v="4.6205428576007117E-2"/>
    <n v="0.14289239881539981"/>
    <n v="225625"/>
    <n v="0.875"/>
    <m/>
    <n v="12738"/>
    <n v="127931"/>
    <s v="AST"/>
  </r>
  <r>
    <m/>
    <s v=""/>
    <n v="984"/>
    <n v="0"/>
    <b v="0"/>
    <s v=""/>
    <s v="141"/>
    <s v="Eaton Manor"/>
    <s v="BN3 3PT"/>
    <x v="4"/>
    <s v="South Coast"/>
    <s v="3K2B"/>
    <n v="1996"/>
    <m/>
    <n v="0"/>
    <n v="850"/>
    <s v="AVIVA"/>
    <d v="2005-06-01T00:00:00"/>
    <d v="1999-02-16T00:00:00"/>
    <m/>
    <m/>
    <d v="2014-04-30T00:00:00"/>
    <s v="31-Jul-2019"/>
    <n v="0"/>
    <n v="14928"/>
    <d v="2014-05-12T00:00:00"/>
    <d v="2014-05-30T00:00:00"/>
    <m/>
    <m/>
    <n v="4"/>
    <m/>
    <m/>
    <m/>
    <n v="0"/>
    <s v="Priors/Y.Lee"/>
    <s v=""/>
    <s v=""/>
    <n v="0.03"/>
    <n v="0"/>
    <n v="20"/>
    <n v="0"/>
    <n v="298000"/>
    <n v="310000"/>
    <n v="0"/>
    <n v="0"/>
    <n v="0"/>
    <n v="0"/>
    <n v="0"/>
    <n v="0"/>
    <n v="310000"/>
    <n v="0"/>
    <b v="1"/>
    <b v="0"/>
    <n v="0"/>
    <n v="0"/>
    <n v="0"/>
    <n v="105765"/>
    <n v="0"/>
    <n v="0"/>
    <m/>
    <s v="PY"/>
    <n v="0"/>
    <s v="Maguire"/>
    <b v="0"/>
    <b v="0"/>
    <b v="0"/>
    <b v="0"/>
    <b v="0"/>
    <n v="0"/>
    <b v="1"/>
    <m/>
    <n v="2"/>
    <m/>
    <n v="1244"/>
    <n v="287.07692307692309"/>
    <n v="105765"/>
    <n v="11160"/>
    <n v="177575"/>
    <n v="1.6789580674136055"/>
    <n v="0.57282258064516134"/>
    <n v="364.70588235294116"/>
    <n v="14352"/>
    <n v="0"/>
    <n v="11160"/>
    <n v="310000"/>
    <n v="5.0689303904923599E-2"/>
    <n v="4.2081494057724961E-2"/>
    <s v="0000141"/>
    <n v="4.0133779264214048E-2"/>
    <n v="17.562352941176471"/>
    <s v="141 Eaton Manor"/>
    <s v="Eaton Manor ASTs"/>
    <b v="0"/>
    <s v="AST"/>
    <s v=""/>
    <b v="0"/>
    <n v="539"/>
    <s v="043001"/>
    <n v="233"/>
    <d v="2014-06-21T00:00:00"/>
    <s v="F141"/>
    <n v="0"/>
    <n v="3.5482512129182929E-2"/>
    <n v="0.11717486881293433"/>
    <n v="294500"/>
    <n v="0.875"/>
    <m/>
    <n v="12393"/>
    <n v="177575"/>
    <s v="AST"/>
  </r>
  <r>
    <m/>
    <s v=""/>
    <n v="1001"/>
    <n v="0"/>
    <b v="0"/>
    <s v=""/>
    <s v="56"/>
    <s v="Eaton Manor"/>
    <s v="BN3 3PT"/>
    <x v="4"/>
    <s v="South Coast"/>
    <s v="3KB"/>
    <n v="1996"/>
    <m/>
    <n v="0"/>
    <n v="890"/>
    <s v="AVIVA"/>
    <d v="2005-06-01T00:00:00"/>
    <d v="1999-02-16T00:00:00"/>
    <m/>
    <m/>
    <d v="2012-10-31T00:00:00"/>
    <s v="30-Nov-2019"/>
    <n v="0"/>
    <n v="14940"/>
    <d v="2012-11-01T00:00:00"/>
    <d v="2012-11-23T00:00:00"/>
    <m/>
    <m/>
    <n v="4"/>
    <m/>
    <m/>
    <m/>
    <n v="0"/>
    <s v="Priors"/>
    <s v=""/>
    <s v=""/>
    <n v="0.03"/>
    <n v="0"/>
    <n v="20"/>
    <n v="0"/>
    <n v="280000"/>
    <n v="275000"/>
    <n v="0"/>
    <n v="0"/>
    <n v="0"/>
    <n v="0"/>
    <n v="0"/>
    <n v="0"/>
    <n v="275000"/>
    <n v="0"/>
    <b v="1"/>
    <b v="0"/>
    <n v="0"/>
    <n v="0"/>
    <n v="0"/>
    <n v="105765"/>
    <n v="0"/>
    <n v="0"/>
    <m/>
    <s v="PY"/>
    <n v="0"/>
    <s v="Maguire"/>
    <b v="0"/>
    <b v="0"/>
    <b v="0"/>
    <b v="0"/>
    <b v="0"/>
    <n v="0"/>
    <b v="1"/>
    <m/>
    <n v="3"/>
    <m/>
    <n v="1245"/>
    <n v="287.30769230769232"/>
    <n v="105765"/>
    <n v="9900"/>
    <n v="145585"/>
    <n v="1.3764950598023922"/>
    <n v="0.52939999999999998"/>
    <n v="308.98876404494382"/>
    <n v="14424"/>
    <n v="0"/>
    <n v="9900"/>
    <n v="275000"/>
    <n v="5.7186602870813397E-2"/>
    <n v="4.7483253588516745E-2"/>
    <s v="0000056"/>
    <n v="3.5773710482529121E-2"/>
    <n v="16.786516853932586"/>
    <s v="56 Eaton Manor"/>
    <s v="Eaton Manor ASTs"/>
    <b v="0"/>
    <s v="AST"/>
    <s v=""/>
    <b v="0"/>
    <n v="539"/>
    <s v="043001"/>
    <n v="250"/>
    <d v="2012-12-01T00:00:00"/>
    <s v="F056"/>
    <n v="0"/>
    <n v="4.0030621327851949E-2"/>
    <n v="0.11728832789675224"/>
    <n v="261250"/>
    <n v="0.875"/>
    <m/>
    <n v="12405"/>
    <n v="145585"/>
    <s v="AST"/>
  </r>
  <r>
    <m/>
    <s v=""/>
    <n v="3471"/>
    <n v="0"/>
    <b v="0"/>
    <s v="new flat bought in 26/6/14 so not charged to RBS at present"/>
    <s v="107"/>
    <s v="Florin Court"/>
    <s v="EC1"/>
    <x v="10"/>
    <s v="East London (inner)"/>
    <s v="1KB L"/>
    <n v="4089"/>
    <m/>
    <n v="0"/>
    <n v="226"/>
    <s v="Uncharged"/>
    <m/>
    <d v="2014-06-26T00:00:00"/>
    <m/>
    <m/>
    <d v="2016-09-21T00:00:00"/>
    <s v="03-Mar-2020"/>
    <n v="0"/>
    <n v="14976"/>
    <d v="2016-10-16T00:00:00"/>
    <d v="2016-11-18T00:00:00"/>
    <m/>
    <m/>
    <n v="4"/>
    <m/>
    <m/>
    <m/>
    <n v="0"/>
    <s v=""/>
    <s v=""/>
    <s v=""/>
    <n v="0.03"/>
    <n v="0"/>
    <n v="20"/>
    <n v="0"/>
    <n v="390000"/>
    <n v="390000"/>
    <n v="0"/>
    <n v="0"/>
    <n v="0"/>
    <n v="0"/>
    <n v="0"/>
    <n v="0"/>
    <n v="390000"/>
    <n v="0"/>
    <b v="0"/>
    <b v="0"/>
    <n v="0"/>
    <n v="0"/>
    <n v="0"/>
    <n v="342931"/>
    <n v="0"/>
    <n v="0"/>
    <m/>
    <s v="MB"/>
    <n v="0"/>
    <s v="Askey"/>
    <b v="0"/>
    <b v="0"/>
    <b v="0"/>
    <b v="0"/>
    <b v="0"/>
    <n v="1"/>
    <b v="0"/>
    <m/>
    <n v="4"/>
    <m/>
    <n v="1248"/>
    <n v="288"/>
    <n v="342931"/>
    <n v="14040"/>
    <n v="13529"/>
    <n v="3.9451084912125178E-2"/>
    <n v="3.4689743589743589E-2"/>
    <n v="1725.6637168141592"/>
    <n v="14400"/>
    <n v="0"/>
    <n v="14040"/>
    <n v="390000"/>
    <n v="4.0421052631578948E-2"/>
    <n v="2.9384615384615384E-2"/>
    <s v="0000107"/>
    <n v="0.04"/>
    <n v="66.26548672566372"/>
    <s v="107 Florin Court"/>
    <s v="Florin Court ASTs"/>
    <b v="0"/>
    <s v="AST"/>
    <s v="AST"/>
    <b v="0"/>
    <n v="0"/>
    <s v="121201"/>
    <n v="2195"/>
    <d v="2017-03-04T00:00:00"/>
    <s v="F107"/>
    <n v="0"/>
    <n v="2.8294736360248766E-2"/>
    <n v="3.1746911186215303E-2"/>
    <n v="370500"/>
    <n v="0.95"/>
    <m/>
    <n v="10887"/>
    <n v="13529"/>
    <s v="AST"/>
  </r>
  <r>
    <m/>
    <s v=""/>
    <n v="3410"/>
    <n v="0"/>
    <b v="0"/>
    <s v=""/>
    <s v="132"/>
    <s v="Merton Mansions"/>
    <s v="SW20"/>
    <x v="2"/>
    <s v="South"/>
    <s v="2KB"/>
    <n v="2386"/>
    <m/>
    <n v="0"/>
    <n v="0"/>
    <s v="HSBC"/>
    <m/>
    <d v="1980-03-25T00:00:00"/>
    <m/>
    <m/>
    <d v="2017-09-13T00:00:00"/>
    <s v="22-Sep-2019"/>
    <n v="0"/>
    <n v="14976"/>
    <d v="2017-09-18T00:00:00"/>
    <d v="2017-09-22T00:00:00"/>
    <m/>
    <m/>
    <n v="4"/>
    <m/>
    <m/>
    <m/>
    <n v="0"/>
    <s v=""/>
    <s v=""/>
    <s v=""/>
    <n v="0.03"/>
    <n v="0"/>
    <n v="20"/>
    <n v="0"/>
    <n v="310000"/>
    <n v="285000"/>
    <n v="0"/>
    <n v="0"/>
    <n v="0"/>
    <n v="0"/>
    <n v="0"/>
    <n v="0"/>
    <n v="285000"/>
    <n v="0"/>
    <b v="0"/>
    <b v="0"/>
    <n v="0"/>
    <n v="0"/>
    <n v="0"/>
    <n v="61537"/>
    <n v="0"/>
    <n v="0"/>
    <m/>
    <s v="FC"/>
    <n v="0"/>
    <s v="Askey"/>
    <b v="0"/>
    <b v="0"/>
    <b v="0"/>
    <b v="0"/>
    <b v="0"/>
    <n v="0"/>
    <b v="0"/>
    <m/>
    <n v="0"/>
    <m/>
    <n v="1248"/>
    <n v="288"/>
    <n v="61537"/>
    <n v="10260"/>
    <n v="198953"/>
    <n v="3.233063035247087"/>
    <n v="0.69808070175438597"/>
    <n v="0"/>
    <n v="14004"/>
    <n v="0"/>
    <n v="10260"/>
    <n v="285000"/>
    <n v="5.5313019390581718E-2"/>
    <n v="4.650046168051708E-2"/>
    <s v="0000132"/>
    <n v="6.9408740359897178E-2"/>
    <n v="0"/>
    <s v="132 Merton Mansions"/>
    <s v="Merton Mansions ASTs"/>
    <b v="0"/>
    <s v="AST"/>
    <s v="AST"/>
    <b v="0"/>
    <n v="0"/>
    <s v="003007"/>
    <n v="2133"/>
    <d v="2017-09-23T00:00:00"/>
    <s v="F132"/>
    <n v="0"/>
    <n v="3.8719112914024627E-2"/>
    <n v="0.20459235906852788"/>
    <n v="270750"/>
    <n v="0.95"/>
    <m/>
    <n v="12590"/>
    <n v="198953"/>
    <s v="AST"/>
  </r>
  <r>
    <m/>
    <s v=""/>
    <n v="2235"/>
    <n v="0"/>
    <b v="0"/>
    <s v=""/>
    <s v="10"/>
    <s v="Catherine Court"/>
    <s v="N14 4RB"/>
    <x v="2"/>
    <s v="N1"/>
    <s v="3KB"/>
    <n v="1129"/>
    <m/>
    <n v="0"/>
    <n v="690"/>
    <s v="RBS"/>
    <m/>
    <d v="2008-01-11T00:00:00"/>
    <m/>
    <m/>
    <d v="2018-05-31T00:00:00"/>
    <s v="06-Jul-2019"/>
    <n v="0"/>
    <n v="15000"/>
    <d v="2018-06-08T00:00:00"/>
    <d v="2018-06-29T00:00:00"/>
    <m/>
    <m/>
    <n v="4"/>
    <m/>
    <m/>
    <m/>
    <n v="0"/>
    <s v=""/>
    <s v=""/>
    <s v=""/>
    <n v="0.03"/>
    <n v="0"/>
    <n v="20"/>
    <n v="0"/>
    <n v="385000"/>
    <n v="385000"/>
    <n v="0"/>
    <n v="0"/>
    <n v="0"/>
    <n v="0"/>
    <n v="0"/>
    <n v="0"/>
    <n v="385000"/>
    <n v="0"/>
    <b v="1"/>
    <b v="0"/>
    <n v="0"/>
    <n v="0"/>
    <n v="0"/>
    <n v="236052"/>
    <n v="0"/>
    <n v="0"/>
    <m/>
    <s v="PY"/>
    <n v="0"/>
    <s v="N.Fleet"/>
    <b v="0"/>
    <b v="0"/>
    <b v="0"/>
    <b v="0"/>
    <b v="0"/>
    <n v="0"/>
    <b v="0"/>
    <m/>
    <n v="3"/>
    <m/>
    <n v="1250"/>
    <n v="288.46153846153845"/>
    <n v="236052"/>
    <n v="13860"/>
    <n v="115838"/>
    <n v="0.49073085591310389"/>
    <n v="0.30087792207792208"/>
    <n v="557.97101449275362"/>
    <n v="14040"/>
    <n v="0"/>
    <n v="13860"/>
    <n v="385000"/>
    <n v="4.1011619958988381E-2"/>
    <n v="3.6451127819548873E-2"/>
    <s v="0000010"/>
    <n v="6.8376068376068383E-2"/>
    <n v="21.739130434782609"/>
    <s v="10 Catherine Court"/>
    <s v="Catherine Court ASTs"/>
    <b v="0"/>
    <s v="AST"/>
    <s v="AST"/>
    <b v="0"/>
    <n v="539"/>
    <s v="070026"/>
    <n v="911"/>
    <d v="2018-07-07T00:00:00"/>
    <s v="F010"/>
    <n v="0"/>
    <n v="2.8708133482395259E-2"/>
    <n v="5.6479080880483964E-2"/>
    <n v="365750"/>
    <n v="0.92559999999999998"/>
    <m/>
    <n v="13332"/>
    <n v="115838"/>
    <s v="AST"/>
  </r>
  <r>
    <m/>
    <s v=""/>
    <n v="2232"/>
    <n v="0"/>
    <b v="0"/>
    <s v=""/>
    <s v="4"/>
    <s v="Catherine Court"/>
    <s v="N14 4RB"/>
    <x v="2"/>
    <s v="N1"/>
    <s v="3KB"/>
    <n v="1129"/>
    <m/>
    <n v="0"/>
    <n v="693"/>
    <s v="RBS"/>
    <m/>
    <d v="2008-01-11T00:00:00"/>
    <m/>
    <m/>
    <d v="2012-10-01T00:00:00"/>
    <s v="31-Oct-2019"/>
    <n v="0"/>
    <n v="15000"/>
    <d v="2008-07-30T00:00:00"/>
    <d v="2008-09-19T00:00:00"/>
    <m/>
    <m/>
    <n v="4"/>
    <m/>
    <m/>
    <m/>
    <n v="0"/>
    <s v="BCWL"/>
    <s v=""/>
    <s v=""/>
    <n v="0.03"/>
    <n v="0"/>
    <n v="20"/>
    <n v="0"/>
    <n v="385000"/>
    <n v="385000"/>
    <n v="0"/>
    <n v="0"/>
    <n v="0"/>
    <n v="0"/>
    <n v="0"/>
    <n v="0"/>
    <n v="385000"/>
    <n v="0"/>
    <b v="1"/>
    <b v="0"/>
    <n v="0"/>
    <n v="0"/>
    <n v="0"/>
    <n v="231005"/>
    <n v="0"/>
    <n v="0"/>
    <m/>
    <s v="PY"/>
    <n v="0"/>
    <s v="Gaspark"/>
    <b v="0"/>
    <b v="0"/>
    <b v="0"/>
    <b v="0"/>
    <b v="0"/>
    <n v="0"/>
    <b v="0"/>
    <m/>
    <n v="7"/>
    <m/>
    <n v="1250"/>
    <n v="288.46153846153845"/>
    <n v="231005"/>
    <n v="13860"/>
    <n v="120885"/>
    <n v="0.52330036146403758"/>
    <n v="0.31398701298701298"/>
    <n v="555.55555555555554"/>
    <n v="14712"/>
    <n v="0"/>
    <n v="13860"/>
    <n v="385000"/>
    <n v="4.1011619958988381E-2"/>
    <n v="3.6451127819548873E-2"/>
    <s v="0000004"/>
    <n v="1.9575856443719411E-2"/>
    <n v="21.645021645021647"/>
    <s v="4 Catherine Court"/>
    <s v="Catherine Court ASTs"/>
    <b v="0"/>
    <s v="AST"/>
    <s v=""/>
    <b v="0"/>
    <n v="539"/>
    <s v="070026"/>
    <n v="908"/>
    <d v="2012-11-01T00:00:00"/>
    <s v="F004"/>
    <n v="0"/>
    <n v="2.8708133482395259E-2"/>
    <n v="5.771303651436116E-2"/>
    <n v="365750"/>
    <n v="0.92559999999999998"/>
    <m/>
    <n v="13332"/>
    <n v="120885"/>
    <s v="AST"/>
  </r>
  <r>
    <m/>
    <s v=""/>
    <n v="2230"/>
    <n v="0"/>
    <b v="0"/>
    <s v=""/>
    <s v="2"/>
    <s v="Catherine Court"/>
    <s v="N14 4RB"/>
    <x v="2"/>
    <s v="N1"/>
    <s v="3KB"/>
    <n v="1129"/>
    <m/>
    <n v="0"/>
    <n v="685"/>
    <s v="RBS"/>
    <m/>
    <d v="2008-01-11T00:00:00"/>
    <m/>
    <m/>
    <d v="2018-04-30T00:00:00"/>
    <s v="17-Jun-2019"/>
    <n v="0"/>
    <n v="15000"/>
    <d v="2018-05-22T00:00:00"/>
    <d v="2018-05-24T00:00:00"/>
    <m/>
    <m/>
    <n v="4"/>
    <m/>
    <m/>
    <m/>
    <n v="0"/>
    <s v=""/>
    <s v=""/>
    <s v=""/>
    <n v="0.03"/>
    <n v="0"/>
    <n v="20"/>
    <n v="0"/>
    <n v="385000"/>
    <n v="385000"/>
    <n v="0"/>
    <n v="0"/>
    <n v="0"/>
    <n v="0"/>
    <n v="0"/>
    <n v="0"/>
    <n v="385000"/>
    <n v="0"/>
    <b v="0"/>
    <b v="0"/>
    <n v="0"/>
    <n v="0"/>
    <n v="0"/>
    <n v="236965"/>
    <n v="0"/>
    <n v="0"/>
    <m/>
    <s v="PY"/>
    <n v="0"/>
    <s v="N.Fleet"/>
    <b v="0"/>
    <b v="0"/>
    <b v="0"/>
    <b v="0"/>
    <b v="0"/>
    <n v="0"/>
    <b v="0"/>
    <m/>
    <n v="0"/>
    <m/>
    <n v="1250"/>
    <n v="288.46153846153845"/>
    <n v="236965"/>
    <n v="13860"/>
    <n v="114925"/>
    <n v="0.48498723440170488"/>
    <n v="0.2985064935064935"/>
    <n v="562.043795620438"/>
    <n v="15996"/>
    <n v="0"/>
    <n v="13860"/>
    <n v="385000"/>
    <n v="4.1011619958988381E-2"/>
    <n v="3.6451127819548873E-2"/>
    <s v="0000002"/>
    <n v="-6.2265566391597901E-2"/>
    <n v="21.897810218978101"/>
    <s v="2 Catherine Court"/>
    <s v="Catherine Court ASTs"/>
    <b v="0"/>
    <s v="AST"/>
    <s v="AST"/>
    <b v="0"/>
    <n v="539"/>
    <s v="070026"/>
    <n v="906"/>
    <d v="2018-06-18T00:00:00"/>
    <s v="F002"/>
    <n v="0"/>
    <n v="2.8708133482395259E-2"/>
    <n v="5.6261473213343745E-2"/>
    <n v="365750"/>
    <n v="0.92559999999999998"/>
    <m/>
    <n v="13332"/>
    <n v="114925"/>
    <s v="AST"/>
  </r>
  <r>
    <m/>
    <s v=""/>
    <n v="2372"/>
    <n v="0"/>
    <b v="0"/>
    <s v=""/>
    <s v="19"/>
    <s v="Catherine Court"/>
    <s v="N14"/>
    <x v="2"/>
    <s v="N1"/>
    <s v="3KB"/>
    <n v="1129"/>
    <m/>
    <n v="0"/>
    <n v="690"/>
    <s v="RBS"/>
    <m/>
    <d v="2008-01-01T00:00:00"/>
    <m/>
    <m/>
    <d v="2018-04-10T00:00:00"/>
    <s v="19-Jun-2019"/>
    <n v="0"/>
    <n v="15000"/>
    <d v="2018-04-02T00:00:00"/>
    <d v="2018-05-24T00:00:00"/>
    <m/>
    <m/>
    <n v="4"/>
    <m/>
    <m/>
    <m/>
    <n v="0"/>
    <s v=""/>
    <s v=""/>
    <s v=""/>
    <n v="0.03"/>
    <n v="0"/>
    <n v="20"/>
    <n v="0"/>
    <n v="385000"/>
    <n v="385000"/>
    <n v="0"/>
    <n v="0"/>
    <n v="0"/>
    <n v="0"/>
    <n v="0"/>
    <n v="0"/>
    <n v="385000"/>
    <n v="0"/>
    <b v="0"/>
    <b v="0"/>
    <n v="0"/>
    <n v="0"/>
    <n v="0"/>
    <n v="236706"/>
    <n v="0"/>
    <n v="0"/>
    <m/>
    <s v="PY"/>
    <n v="0"/>
    <s v="N.Fleet"/>
    <b v="0"/>
    <b v="0"/>
    <b v="0"/>
    <b v="0"/>
    <b v="0"/>
    <n v="0"/>
    <b v="0"/>
    <m/>
    <n v="7"/>
    <m/>
    <n v="1250"/>
    <n v="288.46153846153845"/>
    <n v="236706"/>
    <n v="13860"/>
    <n v="115184"/>
    <n v="0.48661208418882496"/>
    <n v="0.29917922077922077"/>
    <n v="557.97101449275362"/>
    <n v="15600"/>
    <n v="0"/>
    <n v="13860"/>
    <n v="385000"/>
    <n v="4.1011619958988381E-2"/>
    <n v="3.6451127819548873E-2"/>
    <s v="0000019"/>
    <n v="-3.8461538461538464E-2"/>
    <n v="21.739130434782609"/>
    <s v="19 Catherine Court"/>
    <s v="Catherine Court ASTs"/>
    <b v="0"/>
    <s v="AST"/>
    <s v="AST"/>
    <b v="0"/>
    <n v="539"/>
    <s v="070026"/>
    <n v="1060"/>
    <d v="2018-06-20T00:00:00"/>
    <s v="F019"/>
    <n v="0"/>
    <n v="2.8708133482395259E-2"/>
    <n v="5.6323033636663203E-2"/>
    <n v="365750"/>
    <n v="0.92559999999999998"/>
    <m/>
    <n v="13332"/>
    <n v="115184"/>
    <s v="AST"/>
  </r>
  <r>
    <m/>
    <s v=""/>
    <n v="1710"/>
    <n v="0"/>
    <b v="0"/>
    <s v=""/>
    <s v="50"/>
    <s v="Eaton Manor"/>
    <s v="BN3 3PT"/>
    <x v="4"/>
    <s v="South Coast"/>
    <s v="3KB"/>
    <n v="1996"/>
    <m/>
    <n v="0"/>
    <n v="890"/>
    <s v="AVIVA"/>
    <d v="2005-06-01T00:00:00"/>
    <d v="1999-02-16T00:00:00"/>
    <m/>
    <m/>
    <d v="2018-02-09T00:00:00"/>
    <s v="30-Apr-2020"/>
    <n v="0"/>
    <n v="15000"/>
    <d v="2018-03-19T00:00:00"/>
    <d v="2018-04-18T00:00:00"/>
    <m/>
    <m/>
    <n v="4"/>
    <m/>
    <m/>
    <m/>
    <n v="0"/>
    <s v="Priors/Y.Lee"/>
    <s v=""/>
    <s v=""/>
    <n v="0.03"/>
    <n v="0"/>
    <n v="20"/>
    <n v="0"/>
    <n v="280000"/>
    <n v="275000"/>
    <n v="0"/>
    <n v="0"/>
    <n v="0"/>
    <n v="0"/>
    <n v="0"/>
    <n v="0"/>
    <n v="275000"/>
    <n v="0"/>
    <b v="1"/>
    <b v="0"/>
    <n v="0"/>
    <n v="0"/>
    <n v="0"/>
    <n v="103385"/>
    <n v="0"/>
    <n v="0"/>
    <m/>
    <s v="PY"/>
    <n v="0"/>
    <s v="Maguire"/>
    <b v="0"/>
    <b v="0"/>
    <b v="0"/>
    <b v="0"/>
    <b v="0"/>
    <n v="0"/>
    <b v="1"/>
    <m/>
    <n v="4"/>
    <m/>
    <n v="1250"/>
    <n v="288.46153846153845"/>
    <n v="103385"/>
    <n v="9900"/>
    <n v="147965"/>
    <n v="1.4312037529622286"/>
    <n v="0.53805454545454545"/>
    <n v="308.98876404494382"/>
    <n v="13800"/>
    <n v="0"/>
    <n v="9900"/>
    <n v="275000"/>
    <n v="5.7416267942583733E-2"/>
    <n v="4.7712918660287082E-2"/>
    <s v="0000050"/>
    <n v="8.6956521739130432E-2"/>
    <n v="16.853932584269664"/>
    <s v="50 Eaton Manor"/>
    <s v="Eaton Manor ASTs"/>
    <b v="0"/>
    <s v="AST"/>
    <s v="AST"/>
    <b v="0"/>
    <n v="539"/>
    <s v="043001"/>
    <n v="475"/>
    <d v="2019-03-01T00:00:00"/>
    <s v="F050"/>
    <n v="0"/>
    <n v="4.0191386875353362E-2"/>
    <n v="0.12056874788412246"/>
    <n v="261250"/>
    <n v="0.875"/>
    <m/>
    <n v="12465"/>
    <n v="147965"/>
    <s v="AST"/>
  </r>
  <r>
    <m/>
    <s v=""/>
    <n v="4109"/>
    <n v="0"/>
    <b v="0"/>
    <s v=""/>
    <s v="11"/>
    <s v="Sandy Lane"/>
    <s v="KT1"/>
    <x v="1"/>
    <s v="South West London/surrey"/>
    <s v="3KB"/>
    <n v="0"/>
    <m/>
    <n v="0"/>
    <n v="0"/>
    <s v="Uncharged"/>
    <m/>
    <d v="2016-11-17T00:00:00"/>
    <m/>
    <m/>
    <d v="2016-11-17T00:00:00"/>
    <s v="30-May-2018"/>
    <n v="0"/>
    <n v="15000"/>
    <d v="2017-02-17T00:00:00"/>
    <d v="2017-03-22T00:00:00"/>
    <d v="2017-03-25T00:00:00"/>
    <m/>
    <n v="4"/>
    <m/>
    <m/>
    <m/>
    <n v="0"/>
    <s v="KFH"/>
    <s v=""/>
    <s v=""/>
    <n v="0.03"/>
    <n v="0"/>
    <n v="20"/>
    <n v="0"/>
    <n v="325000"/>
    <n v="300000"/>
    <n v="0"/>
    <n v="0"/>
    <n v="0"/>
    <n v="0"/>
    <n v="0"/>
    <n v="0"/>
    <n v="300000"/>
    <n v="0"/>
    <b v="0"/>
    <b v="0"/>
    <n v="0"/>
    <n v="0"/>
    <n v="0"/>
    <n v="306726"/>
    <n v="0"/>
    <n v="0"/>
    <m/>
    <s v="MB"/>
    <n v="0"/>
    <s v="N.Fleet"/>
    <b v="0"/>
    <b v="0"/>
    <b v="0"/>
    <b v="0"/>
    <b v="0"/>
    <n v="0"/>
    <b v="0"/>
    <n v="105"/>
    <n v="4"/>
    <m/>
    <n v="1250"/>
    <n v="288.46153846153845"/>
    <n v="306726"/>
    <n v="10800"/>
    <n v="-32526"/>
    <n v="-0.10604252655464486"/>
    <n v="-0.10842"/>
    <n v="0"/>
    <n v="0"/>
    <n v="0"/>
    <n v="10800"/>
    <n v="300000"/>
    <n v="5.2631578947368418E-2"/>
    <n v="5.2631578947368418E-2"/>
    <s v="0000011"/>
    <n v="0"/>
    <n v="0"/>
    <s v="11 Sandy Lane"/>
    <s v="Crown ASTs"/>
    <b v="0"/>
    <s v=""/>
    <s v="vac"/>
    <b v="0"/>
    <n v="0"/>
    <s v="09039"/>
    <n v="2848"/>
    <d v="2017-05-31T00:00:00"/>
    <s v="F011"/>
    <n v="0"/>
    <n v="3.6842104635740579E-2"/>
    <n v="4.8903581698323588E-2"/>
    <n v="285000"/>
    <n v="0.95"/>
    <m/>
    <n v="15000"/>
    <n v="-32526"/>
    <s v="AST"/>
  </r>
  <r>
    <m/>
    <s v=""/>
    <n v="1252"/>
    <n v="0"/>
    <b v="0"/>
    <s v=""/>
    <s v="A63"/>
    <s v="Du Cane Court"/>
    <s v="SW17"/>
    <x v="2"/>
    <s v="South West London (Outer)"/>
    <s v="1KB"/>
    <n v="1818"/>
    <m/>
    <n v="0"/>
    <n v="256"/>
    <s v="RBS"/>
    <d v="2004-06-01T00:00:00"/>
    <d v="2000-05-17T00:00:00"/>
    <d v="2003-05-30T00:00:00"/>
    <d v="2003-06-30T00:00:00"/>
    <d v="2003-07-14T00:00:00"/>
    <s v="23-Sep-2019"/>
    <n v="0"/>
    <n v="15012"/>
    <d v="2003-07-28T00:00:00"/>
    <d v="2003-08-29T00:00:00"/>
    <m/>
    <m/>
    <n v="4"/>
    <m/>
    <m/>
    <m/>
    <n v="0"/>
    <s v=""/>
    <s v=""/>
    <s v=""/>
    <n v="0.03"/>
    <n v="0"/>
    <n v="20"/>
    <n v="0"/>
    <n v="260000"/>
    <n v="260000"/>
    <n v="0"/>
    <n v="0"/>
    <n v="0"/>
    <n v="0"/>
    <n v="0"/>
    <n v="0"/>
    <n v="260000"/>
    <n v="0"/>
    <b v="1"/>
    <b v="0"/>
    <n v="0"/>
    <n v="0"/>
    <n v="0"/>
    <n v="69357"/>
    <n v="0"/>
    <n v="0"/>
    <m/>
    <s v="MB"/>
    <n v="0"/>
    <s v="Ark"/>
    <b v="0"/>
    <b v="0"/>
    <b v="0"/>
    <b v="0"/>
    <b v="0"/>
    <n v="0"/>
    <b v="1"/>
    <m/>
    <n v="4"/>
    <m/>
    <n v="1251"/>
    <n v="288.69230769230768"/>
    <n v="69357"/>
    <n v="9360"/>
    <n v="168283"/>
    <n v="2.4263304352841097"/>
    <n v="0.64724230769230773"/>
    <n v="1015.625"/>
    <n v="14580"/>
    <n v="0"/>
    <n v="9360"/>
    <n v="260000"/>
    <n v="6.0777327935222669E-2"/>
    <n v="5.1234817813765182E-2"/>
    <s v="A0000063"/>
    <n v="2.9629629629629631E-2"/>
    <n v="58.640625"/>
    <s v="A63 Du Cane Court"/>
    <s v="Du Cane Court ASTs"/>
    <b v="0"/>
    <s v="AST"/>
    <s v=""/>
    <b v="0"/>
    <n v="539"/>
    <s v="100121"/>
    <n v="359"/>
    <d v="2003-09-24T00:00:00"/>
    <s v="FA63"/>
    <n v="0"/>
    <n v="4.2544128830133657E-2"/>
    <n v="0.18246175584295746"/>
    <n v="247000"/>
    <n v="0.95"/>
    <m/>
    <n v="12655"/>
    <n v="168283"/>
    <s v="AST"/>
  </r>
  <r>
    <m/>
    <s v=""/>
    <n v="2234"/>
    <n v="0"/>
    <b v="0"/>
    <s v=""/>
    <s v="9"/>
    <s v="Catherine Court"/>
    <s v="N14 4RB"/>
    <x v="2"/>
    <s v="N1"/>
    <s v="3KB"/>
    <n v="1129"/>
    <m/>
    <n v="0"/>
    <n v="690"/>
    <s v="RBS"/>
    <m/>
    <d v="2008-01-11T00:00:00"/>
    <m/>
    <m/>
    <d v="2008-09-30T00:00:00"/>
    <s v="31-Jul-2019"/>
    <n v="0"/>
    <n v="15036"/>
    <d v="2008-10-06T00:00:00"/>
    <d v="2008-12-05T00:00:00"/>
    <m/>
    <m/>
    <n v="4"/>
    <m/>
    <m/>
    <m/>
    <n v="0"/>
    <s v=""/>
    <s v=""/>
    <s v=""/>
    <n v="0.03"/>
    <n v="0"/>
    <n v="20"/>
    <n v="0"/>
    <n v="385000"/>
    <n v="385000"/>
    <n v="0"/>
    <n v="0"/>
    <n v="0"/>
    <n v="0"/>
    <n v="0"/>
    <n v="0"/>
    <n v="385000"/>
    <n v="0"/>
    <b v="1"/>
    <b v="0"/>
    <n v="0"/>
    <n v="0"/>
    <n v="0"/>
    <n v="228635"/>
    <n v="0"/>
    <n v="0"/>
    <m/>
    <s v="PY"/>
    <n v="0"/>
    <s v="Gaspark"/>
    <b v="0"/>
    <b v="0"/>
    <b v="0"/>
    <b v="0"/>
    <b v="0"/>
    <n v="0"/>
    <b v="0"/>
    <m/>
    <n v="8"/>
    <m/>
    <n v="1253"/>
    <n v="289.15384615384613"/>
    <n v="228635"/>
    <n v="13860"/>
    <n v="123255"/>
    <n v="0.53909069040173196"/>
    <n v="0.32014285714285712"/>
    <n v="557.97101449275362"/>
    <n v="14316"/>
    <n v="0"/>
    <n v="13860"/>
    <n v="385000"/>
    <n v="4.1110047846889951E-2"/>
    <n v="3.6549555707450443E-2"/>
    <s v="0000009"/>
    <n v="5.0293378038558254E-2"/>
    <n v="21.791304347826088"/>
    <s v="9 Catherine Court"/>
    <s v="Catherine Court ASTs"/>
    <b v="0"/>
    <s v="AST"/>
    <s v=""/>
    <b v="0"/>
    <n v="539"/>
    <s v="070026"/>
    <n v="910"/>
    <d v="2009-05-02T00:00:00"/>
    <s v="F009"/>
    <n v="0"/>
    <n v="2.8777033002753007E-2"/>
    <n v="5.8468738382137467E-2"/>
    <n v="365750"/>
    <n v="0.92559999999999998"/>
    <m/>
    <n v="13368"/>
    <n v="123255"/>
    <s v="AST"/>
  </r>
  <r>
    <m/>
    <s v=""/>
    <n v="2198"/>
    <n v="0"/>
    <b v="0"/>
    <s v=""/>
    <s v="62"/>
    <s v="Eaton Manor (ast)"/>
    <s v="BN3 3PT"/>
    <x v="4"/>
    <s v="South Coast"/>
    <s v="3KB"/>
    <n v="1996"/>
    <m/>
    <n v="0"/>
    <n v="890"/>
    <s v="AVIVA"/>
    <m/>
    <d v="1999-02-06T00:00:00"/>
    <m/>
    <m/>
    <d v="2018-11-13T00:00:00"/>
    <s v="vacant"/>
    <n v="20"/>
    <n v="15054"/>
    <d v="2018-11-26T00:00:00"/>
    <d v="2018-12-20T00:00:00"/>
    <d v="2019-01-07T00:00:00"/>
    <m/>
    <n v="4"/>
    <m/>
    <m/>
    <m/>
    <n v="0"/>
    <s v="Priors/Y.Lee"/>
    <s v=""/>
    <s v=""/>
    <n v="0.03"/>
    <n v="0"/>
    <n v="20"/>
    <n v="0"/>
    <n v="280000"/>
    <n v="275000"/>
    <n v="0"/>
    <n v="0"/>
    <n v="0"/>
    <n v="0"/>
    <n v="0"/>
    <n v="0"/>
    <n v="275000"/>
    <n v="0"/>
    <b v="1"/>
    <b v="0"/>
    <n v="0"/>
    <n v="0"/>
    <n v="0"/>
    <n v="65068"/>
    <n v="0"/>
    <n v="0"/>
    <m/>
    <s v="PY"/>
    <n v="0"/>
    <s v="Maguire"/>
    <b v="0"/>
    <b v="0"/>
    <b v="0"/>
    <b v="0"/>
    <b v="0"/>
    <n v="0"/>
    <b v="0"/>
    <n v="12"/>
    <n v="3"/>
    <m/>
    <n v="1254.5"/>
    <n v="289.5"/>
    <n v="65068"/>
    <n v="9900"/>
    <n v="186282"/>
    <n v="2.8628819081576196"/>
    <n v="0.67738909090909094"/>
    <n v="308.98876404494382"/>
    <n v="15054"/>
    <n v="0"/>
    <n v="9900"/>
    <n v="275000"/>
    <n v="5.7622966507177034E-2"/>
    <n v="4.7919617224880383E-2"/>
    <s v="0000062"/>
    <n v="0"/>
    <n v="16.914606741573035"/>
    <s v="62 Eaton Manor (ast)"/>
    <s v="ASTs On Market For Let"/>
    <b v="0"/>
    <s v="Vacant"/>
    <s v="AST"/>
    <b v="0"/>
    <n v="539"/>
    <s v="043001"/>
    <n v="874"/>
    <m/>
    <s v="F062"/>
    <n v="0"/>
    <n v="4.0336075868104636E-2"/>
    <n v="0.19239872133767752"/>
    <n v="261250"/>
    <n v="0.95"/>
    <m/>
    <n v="12519"/>
    <n v="186282"/>
    <s v="AST"/>
  </r>
  <r>
    <m/>
    <s v=""/>
    <n v="4255"/>
    <n v="0"/>
    <b v="0"/>
    <s v=""/>
    <s v="15"/>
    <s v="Florin Court"/>
    <s v="EC1M"/>
    <x v="10"/>
    <s v="London City Fringe"/>
    <s v="1KB"/>
    <n v="2741"/>
    <m/>
    <n v="0"/>
    <n v="230"/>
    <s v="RBS"/>
    <m/>
    <d v="1998-06-24T00:00:00"/>
    <d v="2017-11-27T00:00:00"/>
    <d v="2017-11-30T00:00:00"/>
    <d v="2017-11-24T00:00:00"/>
    <s v="10-Aug-2019"/>
    <n v="0"/>
    <n v="15080"/>
    <d v="2018-02-26T00:00:00"/>
    <d v="2018-06-08T00:00:00"/>
    <m/>
    <m/>
    <n v="4"/>
    <m/>
    <m/>
    <m/>
    <n v="0"/>
    <s v=""/>
    <s v=""/>
    <s v=""/>
    <n v="0.03"/>
    <n v="0"/>
    <n v="20"/>
    <n v="0"/>
    <n v="320000"/>
    <n v="350000"/>
    <n v="0"/>
    <n v="0"/>
    <n v="0"/>
    <n v="0"/>
    <n v="0"/>
    <n v="0"/>
    <n v="320000"/>
    <n v="0"/>
    <b v="0"/>
    <b v="0"/>
    <n v="0"/>
    <n v="0"/>
    <n v="0"/>
    <n v="90884"/>
    <n v="0"/>
    <n v="0"/>
    <m/>
    <s v="MB"/>
    <n v="0"/>
    <s v="PB"/>
    <b v="0"/>
    <b v="0"/>
    <b v="0"/>
    <b v="0"/>
    <b v="0"/>
    <n v="0"/>
    <b v="0"/>
    <m/>
    <n v="14"/>
    <m/>
    <n v="1256.6666666666667"/>
    <n v="290"/>
    <n v="90884"/>
    <n v="11520"/>
    <n v="201596"/>
    <n v="2.2181682144271817"/>
    <n v="0.62998750000000003"/>
    <n v="1391.304347826087"/>
    <n v="8769"/>
    <n v="0"/>
    <n v="11520"/>
    <n v="320000"/>
    <n v="4.9605263157894736E-2"/>
    <n v="4.0588815789473681E-2"/>
    <s v="0000015"/>
    <n v="0.71969437792222601"/>
    <n v="65.565217391304344"/>
    <s v="15 Florin Court"/>
    <s v="Florin Court ASTs"/>
    <b v="0"/>
    <s v="AST"/>
    <s v="reg"/>
    <b v="0"/>
    <n v="0"/>
    <s v="121201"/>
    <n v="3002"/>
    <d v="2018-08-11T00:00:00"/>
    <s v="F015"/>
    <n v="0"/>
    <n v="3.47236836191855E-2"/>
    <n v="0.13576647154614674"/>
    <n v="304000"/>
    <n v="0.95"/>
    <m/>
    <n v="12339"/>
    <n v="201596"/>
    <s v="AST"/>
  </r>
  <r>
    <m/>
    <s v=""/>
    <n v="1732"/>
    <n v="0"/>
    <b v="0"/>
    <s v=""/>
    <s v="6"/>
    <s v="Florin Court"/>
    <s v="EC1"/>
    <x v="10"/>
    <s v="East London (inner)"/>
    <s v="1KB"/>
    <n v="2741"/>
    <d v="2006-03-31T00:00:00"/>
    <n v="0"/>
    <n v="225"/>
    <s v="RBS"/>
    <d v="2004-06-01T00:00:00"/>
    <d v="1998-06-24T00:00:00"/>
    <m/>
    <m/>
    <d v="2018-09-30T00:00:00"/>
    <s v="03-Jan-2020"/>
    <n v="0"/>
    <n v="15080"/>
    <d v="2018-10-15T00:00:00"/>
    <d v="2018-11-08T00:00:00"/>
    <d v="2018-11-12T00:00:00"/>
    <d v="2018-11-13T00:00:00"/>
    <n v="4"/>
    <d v="2018-12-11T00:00:00"/>
    <m/>
    <m/>
    <n v="0"/>
    <s v="F.Harris"/>
    <s v=""/>
    <s v=""/>
    <n v="0.03"/>
    <n v="0"/>
    <n v="20"/>
    <n v="0"/>
    <n v="350000"/>
    <n v="320000"/>
    <n v="0"/>
    <n v="0"/>
    <n v="0"/>
    <n v="0"/>
    <n v="0"/>
    <n v="0"/>
    <n v="350000"/>
    <n v="0"/>
    <b v="1"/>
    <b v="0"/>
    <n v="0"/>
    <n v="0"/>
    <n v="0"/>
    <n v="92511"/>
    <n v="0"/>
    <n v="411"/>
    <m/>
    <s v="MB"/>
    <n v="0"/>
    <s v="PJHarte"/>
    <b v="0"/>
    <b v="0"/>
    <b v="0"/>
    <b v="0"/>
    <b v="0"/>
    <n v="0"/>
    <b v="1"/>
    <n v="20"/>
    <n v="3"/>
    <n v="20"/>
    <n v="1256.6666666666667"/>
    <n v="290"/>
    <n v="92922"/>
    <n v="12600"/>
    <n v="226978"/>
    <n v="2.4426723488517252"/>
    <n v="0.64850857142857143"/>
    <n v="1555.5555555555557"/>
    <n v="15012"/>
    <n v="0"/>
    <n v="12600"/>
    <n v="350000"/>
    <n v="4.5353383458646618E-2"/>
    <n v="3.5488721804511278E-2"/>
    <s v="0000006"/>
    <n v="4.5297095656807885E-3"/>
    <n v="67.022222222222226"/>
    <s v="6 Florin Court"/>
    <s v="Florin Court ASTs"/>
    <b v="0"/>
    <s v="Vacant"/>
    <s v="AST"/>
    <b v="0"/>
    <n v="539"/>
    <s v="121201"/>
    <n v="478"/>
    <d v="2019-01-04T00:00:00"/>
    <s v="F006"/>
    <n v="0"/>
    <n v="3.174736788039817E-2"/>
    <n v="0.12755239917415226"/>
    <n v="332500"/>
    <n v="0.95"/>
    <m/>
    <n v="11800"/>
    <n v="226978"/>
    <s v="AST"/>
  </r>
  <r>
    <d v="2001-06-08T00:00:00"/>
    <s v="15:02:05"/>
    <n v="719"/>
    <n v="31"/>
    <b v="0"/>
    <s v=""/>
    <s v="B36"/>
    <s v="Du Cane Court"/>
    <s v="SW17"/>
    <x v="2"/>
    <s v="South West London (Outer)"/>
    <s v="2KB"/>
    <n v="2909"/>
    <m/>
    <n v="0"/>
    <n v="531"/>
    <s v="RBS"/>
    <d v="2004-06-01T00:00:00"/>
    <d v="2000-05-17T00:00:00"/>
    <m/>
    <m/>
    <d v="2003-09-30T00:00:00"/>
    <s v="31-Mar-2019"/>
    <n v="0"/>
    <n v="15141"/>
    <m/>
    <m/>
    <m/>
    <m/>
    <n v="4"/>
    <m/>
    <m/>
    <m/>
    <n v="0"/>
    <s v=""/>
    <s v=""/>
    <s v=""/>
    <n v="0.03"/>
    <n v="0"/>
    <n v="20"/>
    <n v="0"/>
    <n v="390000"/>
    <n v="390000"/>
    <n v="0"/>
    <n v="0"/>
    <n v="0"/>
    <n v="0"/>
    <n v="0"/>
    <n v="0"/>
    <n v="390000"/>
    <n v="0"/>
    <b v="0"/>
    <b v="0"/>
    <n v="0"/>
    <n v="0"/>
    <n v="0"/>
    <n v="63232"/>
    <n v="0"/>
    <n v="0"/>
    <d v="2001-06-08T00:00:00"/>
    <s v="MB"/>
    <n v="0"/>
    <s v=""/>
    <b v="0"/>
    <b v="0"/>
    <b v="0"/>
    <b v="0"/>
    <b v="0"/>
    <n v="0"/>
    <b v="1"/>
    <m/>
    <m/>
    <m/>
    <n v="1261.75"/>
    <n v="291.17307692307691"/>
    <n v="63232"/>
    <n v="14040"/>
    <n v="293228"/>
    <n v="4.6373355263157894"/>
    <n v="0.75186666666666668"/>
    <n v="734.46327683615823"/>
    <n v="14700"/>
    <n v="0"/>
    <n v="14040"/>
    <n v="390000"/>
    <n v="4.08663967611336E-2"/>
    <n v="3.156005398110661E-2"/>
    <s v="B0000036"/>
    <n v="0.03"/>
    <n v="28.514124293785311"/>
    <s v="B36 Du Cane Court"/>
    <s v="Du Cane Court ASTs"/>
    <b v="0"/>
    <s v="AST"/>
    <s v=""/>
    <b v="0"/>
    <n v="539"/>
    <s v="100121"/>
    <n v="81"/>
    <d v="2016-03-31T00:00:00"/>
    <s v="FB36"/>
    <n v="0"/>
    <n v="2.8606477245628106E-2"/>
    <n v="0.18492219129554655"/>
    <n v="370500"/>
    <n v="0.95"/>
    <m/>
    <n v="11693"/>
    <n v="293228"/>
    <s v="AST"/>
  </r>
  <r>
    <m/>
    <s v=""/>
    <n v="1072"/>
    <n v="0"/>
    <b v="0"/>
    <s v=""/>
    <s v="46"/>
    <s v="Eaton Manor"/>
    <s v="BN3 3PT"/>
    <x v="4"/>
    <s v="South Coast"/>
    <s v="4K2B L"/>
    <n v="2415"/>
    <m/>
    <n v="0"/>
    <n v="1040"/>
    <s v="AVIVA"/>
    <d v="2005-06-01T00:00:00"/>
    <d v="1999-02-16T00:00:00"/>
    <m/>
    <m/>
    <m/>
    <s v="20-Mar-2020"/>
    <n v="0"/>
    <n v="15166"/>
    <m/>
    <m/>
    <m/>
    <m/>
    <n v="4"/>
    <m/>
    <m/>
    <m/>
    <n v="0"/>
    <s v=""/>
    <s v=""/>
    <s v=""/>
    <n v="0.03"/>
    <n v="0"/>
    <n v="20"/>
    <n v="0"/>
    <n v="375000"/>
    <n v="375000"/>
    <n v="0"/>
    <n v="0"/>
    <n v="0"/>
    <n v="0"/>
    <n v="0"/>
    <n v="0"/>
    <n v="375000"/>
    <n v="0"/>
    <b v="0"/>
    <b v="0"/>
    <n v="0"/>
    <n v="0"/>
    <n v="0"/>
    <n v="127232"/>
    <n v="0"/>
    <n v="0"/>
    <m/>
    <s v="PY"/>
    <n v="0"/>
    <s v=""/>
    <b v="0"/>
    <b v="0"/>
    <b v="0"/>
    <b v="0"/>
    <b v="0"/>
    <n v="0"/>
    <b v="1"/>
    <m/>
    <m/>
    <m/>
    <n v="1263.8333333333333"/>
    <n v="291.65384615384613"/>
    <n v="127232"/>
    <n v="13500"/>
    <n v="215518"/>
    <n v="1.6938977615694164"/>
    <n v="0.57471466666666671"/>
    <n v="360.57692307692309"/>
    <n v="15166"/>
    <n v="0"/>
    <n v="13500"/>
    <n v="375000"/>
    <n v="4.2571228070175438E-2"/>
    <n v="3.4279298245614036E-2"/>
    <s v="0000046"/>
    <n v="0"/>
    <n v="14.582692307692307"/>
    <s v="46 Eaton Manor"/>
    <s v="Eaton Manor ASTs"/>
    <b v="0"/>
    <s v="AST"/>
    <s v=""/>
    <b v="0"/>
    <n v="539"/>
    <s v="043001"/>
    <n v="314"/>
    <d v="2000-03-21T00:00:00"/>
    <s v="F046"/>
    <n v="0"/>
    <n v="2.979985914163422E-2"/>
    <n v="9.5982142857142863E-2"/>
    <n v="356250"/>
    <n v="0.875"/>
    <m/>
    <n v="12212"/>
    <n v="215518"/>
    <s v="AST"/>
  </r>
  <r>
    <m/>
    <s v=""/>
    <n v="2231"/>
    <n v="0"/>
    <b v="0"/>
    <s v=""/>
    <s v="3"/>
    <s v="Catherine Court"/>
    <s v="N14 4RB"/>
    <x v="2"/>
    <s v="N1"/>
    <s v="3KB"/>
    <n v="1129"/>
    <m/>
    <n v="0"/>
    <n v="690"/>
    <s v="RBS"/>
    <m/>
    <d v="2008-01-11T00:00:00"/>
    <m/>
    <m/>
    <d v="2017-08-21T00:00:00"/>
    <s v="31-Oct-2019"/>
    <n v="0"/>
    <n v="15200"/>
    <d v="2017-09-20T00:00:00"/>
    <d v="2017-10-11T00:00:00"/>
    <m/>
    <m/>
    <n v="4"/>
    <m/>
    <m/>
    <m/>
    <n v="0"/>
    <s v="BCWL"/>
    <s v=""/>
    <s v=""/>
    <n v="0.03"/>
    <n v="0"/>
    <n v="20"/>
    <n v="0"/>
    <n v="385000"/>
    <n v="385000"/>
    <n v="0"/>
    <n v="0"/>
    <n v="0"/>
    <n v="0"/>
    <n v="0"/>
    <n v="0"/>
    <n v="385000"/>
    <n v="0"/>
    <b v="1"/>
    <b v="0"/>
    <n v="0"/>
    <n v="0"/>
    <n v="0"/>
    <n v="222400"/>
    <n v="0"/>
    <n v="0"/>
    <m/>
    <s v="PY"/>
    <n v="0"/>
    <s v="N.Fleet"/>
    <b v="0"/>
    <b v="0"/>
    <b v="0"/>
    <b v="0"/>
    <b v="0"/>
    <n v="0"/>
    <b v="0"/>
    <m/>
    <n v="3"/>
    <m/>
    <n v="1266.6666666666667"/>
    <n v="292.30769230769232"/>
    <n v="222400"/>
    <n v="13860"/>
    <n v="129490"/>
    <n v="0.58223920863309353"/>
    <n v="0.33633766233766232"/>
    <n v="557.97101449275362"/>
    <n v="15000"/>
    <n v="0"/>
    <n v="13860"/>
    <n v="385000"/>
    <n v="4.1558441558441558E-2"/>
    <n v="3.6997949419002051E-2"/>
    <s v="0000003"/>
    <n v="1.3333333333333334E-2"/>
    <n v="22.028985507246375"/>
    <s v="3 Catherine Court"/>
    <s v="Catherine Court ASTs"/>
    <b v="0"/>
    <s v="AST"/>
    <s v="AST"/>
    <b v="0"/>
    <n v="539"/>
    <s v="070026"/>
    <n v="907"/>
    <d v="2017-11-01T00:00:00"/>
    <s v="F003"/>
    <n v="0"/>
    <n v="2.9090908595493861E-2"/>
    <n v="6.0845323741007193E-2"/>
    <n v="365750"/>
    <n v="0.92559999999999998"/>
    <m/>
    <n v="13532"/>
    <n v="129490"/>
    <s v="AST"/>
  </r>
  <r>
    <m/>
    <s v=""/>
    <n v="1094"/>
    <n v="0"/>
    <b v="0"/>
    <s v=""/>
    <s v="7"/>
    <s v="St James Court"/>
    <s v="KT1"/>
    <x v="1"/>
    <s v="South West London (Outer)"/>
    <s v="3KB"/>
    <n v="1404"/>
    <m/>
    <n v="0"/>
    <n v="660"/>
    <s v="RBS"/>
    <d v="2002-04-30T00:00:00"/>
    <d v="2002-04-30T00:00:00"/>
    <m/>
    <m/>
    <d v="2013-10-22T00:00:00"/>
    <s v="18-Dec-2019"/>
    <n v="0"/>
    <n v="15240"/>
    <d v="2007-01-24T00:00:00"/>
    <d v="2007-03-21T00:00:00"/>
    <m/>
    <m/>
    <n v="4"/>
    <m/>
    <m/>
    <m/>
    <n v="0"/>
    <s v="F.Leigh"/>
    <s v=""/>
    <s v=""/>
    <n v="0.03"/>
    <n v="0"/>
    <n v="20"/>
    <n v="0"/>
    <n v="385000"/>
    <n v="370000"/>
    <n v="0"/>
    <n v="0"/>
    <n v="0"/>
    <n v="0"/>
    <n v="0"/>
    <n v="0"/>
    <n v="370000"/>
    <n v="0"/>
    <b v="1"/>
    <b v="0"/>
    <n v="0"/>
    <n v="0"/>
    <n v="0"/>
    <n v="187156"/>
    <n v="0"/>
    <n v="0"/>
    <m/>
    <s v="FC"/>
    <n v="0"/>
    <s v="Black"/>
    <b v="0"/>
    <b v="0"/>
    <b v="0"/>
    <b v="0"/>
    <b v="0"/>
    <n v="0"/>
    <b v="1"/>
    <m/>
    <n v="8"/>
    <m/>
    <n v="1270"/>
    <n v="293.07692307692309"/>
    <n v="187156"/>
    <n v="13320"/>
    <n v="151024"/>
    <n v="0.80694180256043091"/>
    <n v="0.40817297297297295"/>
    <n v="560.60606060606062"/>
    <n v="15060"/>
    <n v="0"/>
    <n v="13320"/>
    <n v="370000"/>
    <n v="4.3357041251778097E-2"/>
    <n v="3.7829302987197722E-2"/>
    <s v="0000007"/>
    <n v="1.1952191235059761E-2"/>
    <n v="23.09090909090909"/>
    <s v="7 St James Court"/>
    <s v="St James Court ASTs"/>
    <b v="0"/>
    <s v="AST"/>
    <s v=""/>
    <b v="0"/>
    <n v="539"/>
    <s v="070008"/>
    <n v="319"/>
    <d v="2013-12-19T00:00:00"/>
    <s v="F007"/>
    <n v="0"/>
    <n v="3.0349928359388458E-2"/>
    <n v="7.1047682147513308E-2"/>
    <n v="351500"/>
    <n v="0.95"/>
    <m/>
    <n v="13297"/>
    <n v="151024"/>
    <s v="AST"/>
  </r>
  <r>
    <m/>
    <s v=""/>
    <n v="3895"/>
    <n v="0"/>
    <b v="0"/>
    <s v=""/>
    <s v="8"/>
    <s v="Catherine Court"/>
    <s v="N14"/>
    <x v="2"/>
    <s v="North West London"/>
    <s v="3KB F"/>
    <n v="1129"/>
    <m/>
    <n v="0"/>
    <n v="690"/>
    <s v="RBS"/>
    <m/>
    <d v="2008-01-11T00:00:00"/>
    <m/>
    <m/>
    <d v="2017-10-31T00:00:00"/>
    <s v="21-Dec-2019"/>
    <n v="0"/>
    <n v="15300"/>
    <d v="2016-06-27T00:00:00"/>
    <d v="2016-09-02T00:00:00"/>
    <m/>
    <m/>
    <n v="4"/>
    <m/>
    <m/>
    <m/>
    <n v="0"/>
    <s v=""/>
    <s v=""/>
    <s v=""/>
    <n v="0.03"/>
    <n v="0"/>
    <n v="20"/>
    <n v="0"/>
    <n v="385000"/>
    <n v="385000"/>
    <n v="0"/>
    <n v="0"/>
    <n v="0"/>
    <n v="0"/>
    <n v="0"/>
    <n v="0"/>
    <n v="385000"/>
    <n v="0"/>
    <b v="0"/>
    <b v="0"/>
    <n v="0"/>
    <n v="0"/>
    <n v="0"/>
    <n v="254080"/>
    <n v="0"/>
    <n v="0"/>
    <m/>
    <s v="PY"/>
    <n v="0"/>
    <s v="Askey"/>
    <b v="0"/>
    <b v="0"/>
    <b v="0"/>
    <b v="0"/>
    <b v="0"/>
    <n v="0"/>
    <b v="0"/>
    <m/>
    <n v="9"/>
    <m/>
    <n v="1275"/>
    <n v="294.23076923076923"/>
    <n v="254080"/>
    <n v="13860"/>
    <n v="97810"/>
    <n v="0.38495749370277077"/>
    <n v="0.25405194805194803"/>
    <n v="557.97101449275362"/>
    <n v="15600"/>
    <n v="0"/>
    <n v="13860"/>
    <n v="385000"/>
    <n v="4.1831852358168151E-2"/>
    <n v="3.8745044429254957E-2"/>
    <s v="0000008"/>
    <n v="-1.9230769230769232E-2"/>
    <n v="22.173913043478262"/>
    <s v="8 Catherine Court"/>
    <s v="Catherine Court ASTs"/>
    <b v="0"/>
    <s v="AST"/>
    <s v="AST"/>
    <b v="0"/>
    <n v="0"/>
    <s v="070026"/>
    <n v="2630"/>
    <d v="2017-12-22T00:00:00"/>
    <s v="F008"/>
    <n v="0"/>
    <n v="2.9282296152043166E-2"/>
    <n v="5.5773772040302268E-2"/>
    <n v="365750"/>
    <n v="0.92559999999999998"/>
    <m/>
    <n v="14171"/>
    <n v="97810"/>
    <s v="AST"/>
  </r>
  <r>
    <m/>
    <s v=""/>
    <n v="1822"/>
    <n v="0"/>
    <b v="0"/>
    <s v=""/>
    <s v="11"/>
    <s v="Garden Court"/>
    <s v="TW9 3JS"/>
    <x v="2"/>
    <s v="Surrey"/>
    <s v="2KB"/>
    <n v="1569"/>
    <m/>
    <n v="0"/>
    <n v="561"/>
    <s v="HSBC"/>
    <d v="2006-09-19T00:00:00"/>
    <d v="2006-05-26T00:00:00"/>
    <m/>
    <m/>
    <m/>
    <s v="31-May-2019"/>
    <n v="0"/>
    <n v="15300"/>
    <m/>
    <m/>
    <m/>
    <m/>
    <n v="4"/>
    <m/>
    <m/>
    <m/>
    <n v="0"/>
    <s v=""/>
    <s v=""/>
    <s v=""/>
    <n v="0.03"/>
    <n v="0"/>
    <n v="20"/>
    <n v="0"/>
    <n v="400000"/>
    <n v="360000"/>
    <n v="0"/>
    <n v="0"/>
    <n v="0"/>
    <n v="0"/>
    <n v="0"/>
    <n v="0"/>
    <n v="360000"/>
    <n v="0"/>
    <b v="0"/>
    <b v="0"/>
    <n v="0"/>
    <n v="0"/>
    <n v="0"/>
    <n v="235535"/>
    <n v="0"/>
    <n v="0"/>
    <m/>
    <s v="PY"/>
    <n v="0"/>
    <s v=""/>
    <b v="0"/>
    <b v="0"/>
    <b v="0"/>
    <b v="0"/>
    <b v="0"/>
    <n v="0"/>
    <b v="1"/>
    <m/>
    <m/>
    <m/>
    <n v="1275"/>
    <n v="294.23076923076923"/>
    <n v="235535"/>
    <n v="12960"/>
    <n v="93505"/>
    <n v="0.39698983165983825"/>
    <n v="0.25973611111111111"/>
    <n v="641.7112299465241"/>
    <n v="15300"/>
    <n v="0"/>
    <n v="12960"/>
    <n v="360000"/>
    <n v="4.4736842105263158E-2"/>
    <n v="3.8573099415204676E-2"/>
    <s v="0000011"/>
    <n v="0"/>
    <n v="27.272727272727273"/>
    <s v="11 Garden Court"/>
    <s v="Garden Court ASTs"/>
    <b v="0"/>
    <s v="AST"/>
    <s v=""/>
    <b v="0"/>
    <n v="539"/>
    <s v="070011"/>
    <n v="513"/>
    <d v="2010-07-20T00:00:00"/>
    <s v="F011"/>
    <n v="0"/>
    <n v="3.1315788940379494E-2"/>
    <n v="5.6008661133164925E-2"/>
    <n v="342000"/>
    <n v="0.95"/>
    <m/>
    <n v="13192"/>
    <n v="93505"/>
    <s v="AST"/>
  </r>
  <r>
    <m/>
    <s v=""/>
    <n v="980"/>
    <n v="0"/>
    <b v="0"/>
    <s v=""/>
    <s v="116"/>
    <s v="Eaton Manor"/>
    <s v="BN3 3PT"/>
    <x v="4"/>
    <s v="South Coast"/>
    <s v="3K2B"/>
    <n v="1996"/>
    <m/>
    <n v="0"/>
    <n v="850"/>
    <s v="AVIVA"/>
    <d v="2005-06-01T00:00:00"/>
    <d v="1999-02-16T00:00:00"/>
    <m/>
    <m/>
    <d v="2007-08-07T00:00:00"/>
    <s v="24-Aug-2019"/>
    <n v="0"/>
    <n v="15324"/>
    <d v="2005-04-18T00:00:00"/>
    <d v="2005-06-17T00:00:00"/>
    <m/>
    <m/>
    <n v="4"/>
    <m/>
    <m/>
    <m/>
    <n v="0"/>
    <s v=""/>
    <s v=""/>
    <s v=""/>
    <n v="0.03"/>
    <n v="0"/>
    <n v="20"/>
    <n v="0"/>
    <n v="298000"/>
    <n v="310000"/>
    <n v="0"/>
    <n v="0"/>
    <n v="0"/>
    <n v="0"/>
    <n v="0"/>
    <n v="0"/>
    <n v="310000"/>
    <n v="0"/>
    <b v="1"/>
    <b v="0"/>
    <n v="0"/>
    <n v="0"/>
    <n v="0"/>
    <n v="105765"/>
    <n v="0"/>
    <n v="0"/>
    <m/>
    <s v="PY"/>
    <n v="0"/>
    <s v="Maguire"/>
    <b v="0"/>
    <b v="0"/>
    <b v="0"/>
    <b v="0"/>
    <b v="0"/>
    <n v="0"/>
    <b v="1"/>
    <m/>
    <n v="8"/>
    <m/>
    <n v="1277"/>
    <n v="294.69230769230768"/>
    <n v="105765"/>
    <n v="11160"/>
    <n v="177575"/>
    <n v="1.6789580674136055"/>
    <n v="0.57282258064516134"/>
    <n v="364.70588235294116"/>
    <n v="14880"/>
    <n v="0"/>
    <n v="11160"/>
    <n v="310000"/>
    <n v="5.2033955857385399E-2"/>
    <n v="4.342614601018676E-2"/>
    <s v="0000116"/>
    <n v="2.9838709677419355E-2"/>
    <n v="18.028235294117646"/>
    <s v="116 Eaton Manor"/>
    <s v="Eaton Manor ASTs"/>
    <b v="0"/>
    <s v="AST"/>
    <s v=""/>
    <b v="0"/>
    <n v="539"/>
    <s v="043001"/>
    <n v="229"/>
    <d v="2007-08-25T00:00:00"/>
    <s v="F116"/>
    <n v="0"/>
    <n v="3.6423768479876689E-2"/>
    <n v="0.12091901857892498"/>
    <n v="294500"/>
    <n v="0.875"/>
    <m/>
    <n v="12789"/>
    <n v="177575"/>
    <s v="AST"/>
  </r>
  <r>
    <m/>
    <s v=""/>
    <n v="1904"/>
    <n v="0"/>
    <b v="0"/>
    <s v=""/>
    <s v="2"/>
    <s v="Wick Hall"/>
    <s v="BN3"/>
    <x v="3"/>
    <s v="South Coast"/>
    <s v="3KB L"/>
    <n v="2786"/>
    <m/>
    <n v="0"/>
    <n v="1001"/>
    <s v="Uncharged"/>
    <d v="2004-01-28T00:00:00"/>
    <d v="1983-08-01T00:00:00"/>
    <d v="2006-12-04T00:00:00"/>
    <m/>
    <d v="2006-12-13T00:00:00"/>
    <s v="24-Apr-2019"/>
    <n v="0"/>
    <n v="15336"/>
    <d v="2007-01-08T00:00:00"/>
    <d v="2007-03-30T00:00:00"/>
    <m/>
    <m/>
    <n v="4"/>
    <m/>
    <m/>
    <m/>
    <n v="0"/>
    <s v=""/>
    <s v=""/>
    <s v=""/>
    <n v="0.03"/>
    <n v="0"/>
    <n v="20"/>
    <n v="0"/>
    <n v="345000"/>
    <n v="385000"/>
    <n v="0"/>
    <n v="0"/>
    <n v="0"/>
    <n v="0"/>
    <n v="0"/>
    <n v="0"/>
    <n v="385000"/>
    <n v="0"/>
    <b v="1"/>
    <b v="0"/>
    <n v="0"/>
    <n v="0"/>
    <n v="0"/>
    <n v="56062"/>
    <n v="0"/>
    <n v="0"/>
    <m/>
    <s v="FC"/>
    <n v="0"/>
    <s v="Black"/>
    <b v="0"/>
    <b v="0"/>
    <b v="0"/>
    <b v="0"/>
    <b v="0"/>
    <n v="0"/>
    <b v="1"/>
    <m/>
    <n v="11"/>
    <m/>
    <n v="1278"/>
    <n v="294.92307692307691"/>
    <n v="56062"/>
    <n v="13860"/>
    <n v="295828"/>
    <n v="5.2768006849559415"/>
    <n v="0.76838441558441561"/>
    <n v="384.61538461538464"/>
    <n v="14880"/>
    <n v="0"/>
    <n v="13860"/>
    <n v="385000"/>
    <n v="4.193028024606972E-2"/>
    <n v="3.2839371155160627E-2"/>
    <s v="0000002"/>
    <n v="3.0645161290322579E-2"/>
    <n v="15.320679320679321"/>
    <s v="2 Wick Hall"/>
    <s v="Wick Hall ASTs"/>
    <b v="0"/>
    <s v="AST"/>
    <s v=""/>
    <b v="0"/>
    <n v="539"/>
    <s v="008605"/>
    <n v="570"/>
    <d v="2007-04-25T00:00:00"/>
    <s v="F002"/>
    <n v="0"/>
    <n v="2.9351195672400913E-2"/>
    <n v="0.21424494309871214"/>
    <n v="365750"/>
    <n v="0.91"/>
    <m/>
    <n v="12011"/>
    <n v="295828"/>
    <s v="AST"/>
  </r>
  <r>
    <d v="2001-06-08T00:00:00"/>
    <s v="16:04:55"/>
    <n v="746"/>
    <n v="31"/>
    <b v="0"/>
    <s v=""/>
    <s v="K56"/>
    <s v="Du Cane Court"/>
    <s v="SW17"/>
    <x v="2"/>
    <s v="South West London (Outer)"/>
    <s v="2KB"/>
    <n v="2909"/>
    <m/>
    <n v="0"/>
    <n v="523"/>
    <s v="RBS"/>
    <d v="2004-06-01T00:00:00"/>
    <d v="2000-05-17T00:00:00"/>
    <m/>
    <m/>
    <d v="2009-03-30T00:00:00"/>
    <s v="11-Jun-2019"/>
    <n v="0"/>
    <n v="15420"/>
    <d v="2009-04-06T00:00:00"/>
    <d v="2009-04-14T00:00:00"/>
    <m/>
    <m/>
    <n v="4"/>
    <m/>
    <m/>
    <m/>
    <n v="0"/>
    <s v=""/>
    <s v=""/>
    <s v=""/>
    <n v="0.03"/>
    <n v="0"/>
    <n v="20"/>
    <n v="0"/>
    <n v="390000"/>
    <n v="390000"/>
    <n v="0"/>
    <n v="0"/>
    <n v="0"/>
    <n v="0"/>
    <n v="0"/>
    <n v="0"/>
    <n v="390000"/>
    <n v="0"/>
    <b v="1"/>
    <b v="0"/>
    <n v="0"/>
    <n v="0"/>
    <n v="0"/>
    <n v="124433"/>
    <n v="0"/>
    <n v="0"/>
    <d v="2001-06-08T00:00:00"/>
    <s v="MB"/>
    <n v="0"/>
    <s v="Askey"/>
    <b v="0"/>
    <b v="0"/>
    <b v="0"/>
    <b v="0"/>
    <b v="0"/>
    <n v="0"/>
    <b v="1"/>
    <m/>
    <n v="1"/>
    <m/>
    <n v="1285"/>
    <n v="296.53846153846155"/>
    <n v="124433"/>
    <n v="14040"/>
    <n v="232027"/>
    <n v="1.8646741619988267"/>
    <n v="0.59494102564102569"/>
    <n v="745.69789674952199"/>
    <n v="15120"/>
    <n v="0"/>
    <n v="14040"/>
    <n v="390000"/>
    <n v="4.1619433198380566E-2"/>
    <n v="3.2313090418353577E-2"/>
    <s v="K0000056"/>
    <n v="1.984126984126984E-2"/>
    <n v="29.48374760994264"/>
    <s v="K56 Du Cane Court"/>
    <s v="Du Cane Court ASTs"/>
    <b v="0"/>
    <s v="AST"/>
    <s v=""/>
    <b v="0"/>
    <n v="539"/>
    <s v="100121"/>
    <n v="108"/>
    <d v="2009-06-12T00:00:00"/>
    <s v="FK56"/>
    <n v="0"/>
    <n v="2.9133602742724089E-2"/>
    <n v="9.6212419535010807E-2"/>
    <n v="370500"/>
    <n v="0.95"/>
    <m/>
    <n v="11972"/>
    <n v="232027"/>
    <s v="AST"/>
  </r>
  <r>
    <m/>
    <s v=""/>
    <n v="1027"/>
    <n v="0"/>
    <b v="0"/>
    <s v=""/>
    <s v="128"/>
    <s v="Eaton Manor"/>
    <s v="BN3 3PT"/>
    <x v="4"/>
    <s v="South Coast"/>
    <s v="4K2Bs"/>
    <n v="2415"/>
    <m/>
    <n v="0"/>
    <n v="985"/>
    <s v="AVIVA"/>
    <d v="2005-06-01T00:00:00"/>
    <d v="1999-02-16T00:00:00"/>
    <m/>
    <m/>
    <m/>
    <s v="15-Nov-2019"/>
    <n v="0"/>
    <n v="15444"/>
    <m/>
    <m/>
    <m/>
    <m/>
    <n v="4"/>
    <m/>
    <m/>
    <m/>
    <n v="0"/>
    <s v=""/>
    <s v=""/>
    <s v=""/>
    <n v="0.03"/>
    <n v="0"/>
    <n v="20"/>
    <n v="0"/>
    <n v="380000"/>
    <n v="350000"/>
    <n v="0"/>
    <n v="0"/>
    <n v="0"/>
    <n v="0"/>
    <n v="0"/>
    <n v="0"/>
    <n v="350000"/>
    <n v="0"/>
    <b v="0"/>
    <b v="0"/>
    <n v="0"/>
    <n v="0"/>
    <n v="0"/>
    <n v="133107"/>
    <n v="0"/>
    <n v="0"/>
    <m/>
    <s v="PY"/>
    <n v="0"/>
    <s v=""/>
    <b v="0"/>
    <b v="0"/>
    <b v="0"/>
    <b v="0"/>
    <b v="0"/>
    <n v="0"/>
    <b v="1"/>
    <m/>
    <m/>
    <m/>
    <n v="1287"/>
    <n v="297"/>
    <n v="133107"/>
    <n v="12600"/>
    <n v="186793"/>
    <n v="1.4033296520844132"/>
    <n v="0.53369428571428568"/>
    <n v="355.32994923857871"/>
    <n v="15000"/>
    <n v="0"/>
    <n v="12600"/>
    <n v="350000"/>
    <n v="4.6448120300751877E-2"/>
    <n v="3.7563909774436091E-2"/>
    <s v="0000128"/>
    <n v="2.9600000000000001E-2"/>
    <n v="15.679187817258883"/>
    <s v="128 Eaton Manor"/>
    <s v="Eaton Manor ASTs"/>
    <b v="0"/>
    <s v="AST"/>
    <s v=""/>
    <b v="0"/>
    <n v="539"/>
    <s v="043001"/>
    <n v="275"/>
    <d v="1996-10-17T00:00:00"/>
    <s v="F128"/>
    <n v="0"/>
    <n v="3.2513683656821571E-2"/>
    <n v="9.3834283696574941E-2"/>
    <n v="332500"/>
    <n v="0.875"/>
    <m/>
    <n v="12490"/>
    <n v="186793"/>
    <s v="AST"/>
  </r>
  <r>
    <m/>
    <s v=""/>
    <n v="2239"/>
    <n v="0"/>
    <b v="0"/>
    <s v=""/>
    <s v="16"/>
    <s v="Catherine Court"/>
    <s v="N14 4RB"/>
    <x v="2"/>
    <s v="N1"/>
    <s v="3KB"/>
    <n v="1129"/>
    <m/>
    <n v="0"/>
    <n v="690"/>
    <s v="RBS"/>
    <m/>
    <d v="2008-01-11T00:00:00"/>
    <m/>
    <m/>
    <d v="2017-07-26T00:00:00"/>
    <s v="14-Dec-2019"/>
    <n v="0"/>
    <n v="15450"/>
    <d v="2017-08-07T00:00:00"/>
    <d v="2017-08-18T00:00:00"/>
    <m/>
    <m/>
    <n v="4"/>
    <m/>
    <m/>
    <m/>
    <n v="0"/>
    <s v="Fullers"/>
    <s v=""/>
    <s v=""/>
    <n v="0.03"/>
    <n v="0"/>
    <n v="20"/>
    <n v="0"/>
    <n v="385000"/>
    <n v="385000"/>
    <n v="0"/>
    <n v="0"/>
    <n v="0"/>
    <n v="0"/>
    <n v="0"/>
    <n v="0"/>
    <n v="385000"/>
    <n v="0"/>
    <b v="1"/>
    <b v="0"/>
    <n v="0"/>
    <n v="0"/>
    <n v="0"/>
    <n v="229313"/>
    <n v="0"/>
    <n v="0"/>
    <m/>
    <s v="PY"/>
    <n v="0"/>
    <s v="Askey"/>
    <b v="0"/>
    <b v="0"/>
    <b v="0"/>
    <b v="0"/>
    <b v="0"/>
    <n v="0"/>
    <b v="0"/>
    <m/>
    <n v="1"/>
    <m/>
    <n v="1287.5"/>
    <n v="297.11538461538464"/>
    <n v="229313"/>
    <n v="13860"/>
    <n v="122577"/>
    <n v="0.53454012637748405"/>
    <n v="0.31838181818181815"/>
    <n v="557.97101449275362"/>
    <n v="15000"/>
    <n v="0"/>
    <n v="13860"/>
    <n v="385000"/>
    <n v="4.2241968557758032E-2"/>
    <n v="3.7681476418318524E-2"/>
    <s v="0000016"/>
    <n v="0.03"/>
    <n v="22.391304347826086"/>
    <s v="16 Catherine Court"/>
    <s v="Catherine Court ASTs"/>
    <b v="0"/>
    <s v="AST"/>
    <s v="AST"/>
    <b v="0"/>
    <n v="539"/>
    <s v="070026"/>
    <n v="915"/>
    <d v="2017-12-15T00:00:00"/>
    <s v="F016"/>
    <n v="0"/>
    <n v="2.9569377486867117E-2"/>
    <n v="6.0101258977903561E-2"/>
    <n v="365750"/>
    <n v="0.92559999999999998"/>
    <m/>
    <n v="13782"/>
    <n v="122577"/>
    <s v="AST"/>
  </r>
  <r>
    <m/>
    <s v=""/>
    <n v="2758"/>
    <n v="0"/>
    <b v="0"/>
    <s v=""/>
    <s v="11"/>
    <s v="Catherine Court"/>
    <s v="N14"/>
    <x v="2"/>
    <s v="North London"/>
    <s v="3KB"/>
    <n v="1129"/>
    <m/>
    <n v="0"/>
    <n v="690"/>
    <s v="RBS"/>
    <m/>
    <d v="2008-01-11T00:00:00"/>
    <d v="2011-08-04T00:00:00"/>
    <m/>
    <d v="2014-12-03T00:00:00"/>
    <s v="29-Mar-2020"/>
    <n v="0"/>
    <n v="15480"/>
    <d v="2014-12-08T00:00:00"/>
    <d v="2015-01-12T00:00:00"/>
    <m/>
    <m/>
    <n v="4"/>
    <m/>
    <m/>
    <m/>
    <n v="0"/>
    <s v="BCWL"/>
    <s v=""/>
    <s v=""/>
    <n v="0.03"/>
    <n v="0"/>
    <n v="20"/>
    <n v="0"/>
    <n v="385000"/>
    <n v="385000"/>
    <n v="0"/>
    <n v="0"/>
    <n v="0"/>
    <n v="0"/>
    <n v="0"/>
    <n v="0"/>
    <n v="385000"/>
    <n v="0"/>
    <b v="0"/>
    <b v="0"/>
    <n v="0"/>
    <n v="0"/>
    <n v="0"/>
    <n v="235045"/>
    <n v="0"/>
    <n v="0"/>
    <m/>
    <s v="PY"/>
    <n v="0"/>
    <s v="Supreme"/>
    <b v="0"/>
    <b v="0"/>
    <b v="0"/>
    <b v="0"/>
    <b v="0"/>
    <n v="0"/>
    <b v="0"/>
    <m/>
    <n v="5"/>
    <m/>
    <n v="1290"/>
    <n v="297.69230769230768"/>
    <n v="235045"/>
    <n v="13860"/>
    <n v="116845"/>
    <n v="0.49711757323065797"/>
    <n v="0.30349350649350648"/>
    <n v="557.97101449275362"/>
    <n v="15000"/>
    <n v="0"/>
    <n v="13860"/>
    <n v="385000"/>
    <n v="4.2323991797676007E-2"/>
    <n v="3.9237183868762814E-2"/>
    <s v="0000011"/>
    <n v="3.2000000000000001E-2"/>
    <n v="22.434782608695652"/>
    <s v="11 Catherine Court"/>
    <s v="Catherine Court ASTs"/>
    <b v="0"/>
    <s v="AST"/>
    <s v=""/>
    <b v="0"/>
    <n v="0"/>
    <s v="070026"/>
    <n v="1468"/>
    <d v="2018-03-28T00:00:00"/>
    <s v="F011"/>
    <n v="0"/>
    <n v="2.9626793753831905E-2"/>
    <n v="6.1056393456572149E-2"/>
    <n v="365750"/>
    <n v="0.92559999999999998"/>
    <m/>
    <n v="14351"/>
    <n v="116845"/>
    <s v="AST"/>
  </r>
  <r>
    <m/>
    <s v=""/>
    <n v="1096"/>
    <n v="0"/>
    <b v="0"/>
    <s v=""/>
    <s v="9"/>
    <s v="St James Court"/>
    <s v="KT1"/>
    <x v="1"/>
    <s v="South"/>
    <s v="3KB"/>
    <n v="1404"/>
    <m/>
    <n v="0"/>
    <n v="660"/>
    <s v="RBS"/>
    <d v="2002-04-30T00:00:00"/>
    <d v="2002-04-30T00:00:00"/>
    <m/>
    <m/>
    <d v="2008-06-08T00:00:00"/>
    <s v="31-Oct-2019"/>
    <n v="0"/>
    <n v="15480"/>
    <d v="2008-06-09T00:00:00"/>
    <d v="2008-06-24T00:00:00"/>
    <m/>
    <m/>
    <n v="4"/>
    <m/>
    <m/>
    <m/>
    <n v="0"/>
    <s v=""/>
    <s v=""/>
    <s v=""/>
    <n v="0.03"/>
    <n v="0"/>
    <n v="20"/>
    <n v="0"/>
    <n v="385000"/>
    <n v="370000"/>
    <n v="0"/>
    <n v="0"/>
    <n v="0"/>
    <n v="0"/>
    <n v="0"/>
    <n v="0"/>
    <n v="370000"/>
    <n v="0"/>
    <b v="1"/>
    <b v="0"/>
    <n v="0"/>
    <n v="0"/>
    <n v="0"/>
    <n v="131946"/>
    <n v="0"/>
    <n v="0"/>
    <m/>
    <s v="FC"/>
    <n v="0"/>
    <s v="Askey"/>
    <b v="0"/>
    <b v="0"/>
    <b v="0"/>
    <b v="0"/>
    <b v="0"/>
    <n v="0"/>
    <b v="1"/>
    <m/>
    <n v="2"/>
    <m/>
    <n v="1290"/>
    <n v="297.69230769230768"/>
    <n v="131946"/>
    <n v="13320"/>
    <n v="206234"/>
    <n v="1.5630182044169585"/>
    <n v="0.55738918918918923"/>
    <n v="560.60606060606062"/>
    <n v="15030"/>
    <n v="0"/>
    <n v="13320"/>
    <n v="370000"/>
    <n v="4.40398293029872E-2"/>
    <n v="3.8512091038406825E-2"/>
    <s v="0000009"/>
    <n v="2.9940119760479042E-2"/>
    <n v="23.454545454545453"/>
    <s v="9 St James Court"/>
    <s v="St James Court ASTs"/>
    <b v="0"/>
    <s v="AST"/>
    <s v=""/>
    <b v="0"/>
    <n v="539"/>
    <s v="070008"/>
    <n v="321"/>
    <d v="2008-06-30T00:00:00"/>
    <s v="F009"/>
    <n v="0"/>
    <n v="3.0827879987095363E-2"/>
    <n v="0.10259500098525154"/>
    <n v="351500"/>
    <n v="0.95"/>
    <m/>
    <n v="13537"/>
    <n v="206234"/>
    <s v="AST"/>
  </r>
  <r>
    <m/>
    <s v=""/>
    <n v="2236"/>
    <n v="0"/>
    <b v="0"/>
    <s v=""/>
    <s v="14"/>
    <s v="Catherine Court"/>
    <s v="N14 4RB"/>
    <x v="2"/>
    <s v="N1"/>
    <s v="3KB"/>
    <n v="1129"/>
    <m/>
    <n v="0"/>
    <n v="688"/>
    <s v="RBS"/>
    <m/>
    <d v="2008-01-11T00:00:00"/>
    <m/>
    <m/>
    <d v="2014-07-31T00:00:00"/>
    <s v="08-Feb-2020"/>
    <n v="0"/>
    <n v="15576"/>
    <d v="2014-08-11T00:00:00"/>
    <d v="2014-08-22T00:00:00"/>
    <m/>
    <m/>
    <n v="4"/>
    <m/>
    <m/>
    <m/>
    <n v="0"/>
    <s v="Barnard Cook"/>
    <s v=""/>
    <s v=""/>
    <n v="0.03"/>
    <n v="0"/>
    <n v="20"/>
    <n v="0"/>
    <n v="385000"/>
    <n v="385000"/>
    <n v="0"/>
    <n v="0"/>
    <n v="0"/>
    <n v="0"/>
    <n v="0"/>
    <n v="0"/>
    <n v="385000"/>
    <n v="0"/>
    <b v="0"/>
    <b v="0"/>
    <n v="0"/>
    <n v="0"/>
    <n v="0"/>
    <n v="233654"/>
    <n v="0"/>
    <n v="0"/>
    <m/>
    <s v="PY"/>
    <n v="0"/>
    <s v="Supreme"/>
    <b v="0"/>
    <b v="0"/>
    <b v="0"/>
    <b v="0"/>
    <b v="0"/>
    <n v="0"/>
    <b v="0"/>
    <m/>
    <n v="1"/>
    <m/>
    <n v="1298"/>
    <n v="299.53846153846155"/>
    <n v="233654"/>
    <n v="13860"/>
    <n v="118236"/>
    <n v="0.50603028409528616"/>
    <n v="0.30710649350649349"/>
    <n v="559.59302325581393"/>
    <n v="15576"/>
    <n v="0"/>
    <n v="13860"/>
    <n v="385000"/>
    <n v="4.2586466165413533E-2"/>
    <n v="3.8025974025974026E-2"/>
    <s v="0000014"/>
    <n v="0"/>
    <n v="22.63953488372093"/>
    <s v="14 Catherine Court"/>
    <s v="Catherine Court ASTs"/>
    <b v="0"/>
    <s v="AST"/>
    <s v=""/>
    <b v="0"/>
    <n v="539"/>
    <s v="070026"/>
    <n v="912"/>
    <d v="2014-09-09T00:00:00"/>
    <s v="F014"/>
    <n v="0"/>
    <n v="2.9810525808119236E-2"/>
    <n v="5.9523911424585067E-2"/>
    <n v="365750"/>
    <n v="0.92559999999999998"/>
    <m/>
    <n v="13908"/>
    <n v="118236"/>
    <s v="AST"/>
  </r>
  <r>
    <m/>
    <s v=""/>
    <n v="1660"/>
    <n v="0"/>
    <b v="0"/>
    <s v=""/>
    <s v="126"/>
    <s v="Eaton Manor"/>
    <s v="BN3 3PT"/>
    <x v="4"/>
    <s v="South Coast"/>
    <s v="3K2B"/>
    <n v="1996"/>
    <m/>
    <n v="0"/>
    <n v="454"/>
    <s v="AVIVA"/>
    <d v="2005-06-01T00:00:00"/>
    <d v="1999-02-16T00:00:00"/>
    <m/>
    <m/>
    <d v="2016-11-30T00:00:00"/>
    <s v="09-Feb-2020"/>
    <n v="0"/>
    <n v="15576"/>
    <d v="2016-12-12T00:00:00"/>
    <d v="2017-01-12T00:00:00"/>
    <m/>
    <m/>
    <n v="4"/>
    <m/>
    <m/>
    <m/>
    <n v="0"/>
    <s v=""/>
    <s v=""/>
    <s v=""/>
    <n v="0.03"/>
    <n v="0"/>
    <n v="20"/>
    <n v="0"/>
    <n v="298000"/>
    <n v="310000"/>
    <n v="0"/>
    <n v="0"/>
    <n v="0"/>
    <n v="0"/>
    <n v="0"/>
    <n v="0"/>
    <n v="310000"/>
    <n v="0"/>
    <b v="1"/>
    <b v="0"/>
    <n v="0"/>
    <n v="0"/>
    <n v="0"/>
    <n v="100391"/>
    <n v="0"/>
    <n v="0"/>
    <m/>
    <s v="PY"/>
    <n v="0"/>
    <s v="Maguire"/>
    <b v="0"/>
    <b v="0"/>
    <b v="0"/>
    <b v="0"/>
    <b v="0"/>
    <n v="0"/>
    <b v="1"/>
    <m/>
    <n v="4"/>
    <m/>
    <n v="1298"/>
    <n v="299.53846153846155"/>
    <n v="100391"/>
    <n v="11160"/>
    <n v="182949"/>
    <n v="1.822364554591547"/>
    <n v="0.59015806451612907"/>
    <n v="682.81938325991189"/>
    <n v="14832"/>
    <n v="0"/>
    <n v="11160"/>
    <n v="310000"/>
    <n v="5.2889643463497456E-2"/>
    <n v="4.428183361629881E-2"/>
    <s v="0000126"/>
    <n v="5.0161812297734629E-2"/>
    <n v="34.308370044052865"/>
    <s v="126 Eaton Manor"/>
    <s v="Eaton Manor ASTs"/>
    <b v="0"/>
    <s v="AST"/>
    <s v="AST"/>
    <b v="0"/>
    <n v="539"/>
    <s v="043001"/>
    <n v="460"/>
    <d v="2017-02-10T00:00:00"/>
    <s v="F126"/>
    <n v="0"/>
    <n v="3.7022749793954535E-2"/>
    <n v="0.12990208285603291"/>
    <n v="294500"/>
    <n v="0.875"/>
    <m/>
    <n v="13041"/>
    <n v="182949"/>
    <s v="AST"/>
  </r>
  <r>
    <m/>
    <s v=""/>
    <n v="983"/>
    <n v="0"/>
    <b v="0"/>
    <s v=""/>
    <s v="131"/>
    <s v="Eaton Manor"/>
    <s v="BN3 3PT"/>
    <x v="4"/>
    <s v="South Coast"/>
    <s v="3K2B"/>
    <n v="1996"/>
    <d v="2002-12-31T00:00:00"/>
    <n v="0"/>
    <n v="850"/>
    <s v="AVIVA"/>
    <d v="2005-06-01T00:00:00"/>
    <d v="1999-02-16T00:00:00"/>
    <m/>
    <m/>
    <d v="2016-03-31T00:00:00"/>
    <s v="29-Feb-2020"/>
    <n v="0"/>
    <n v="15576"/>
    <d v="2017-02-01T00:00:00"/>
    <d v="2017-02-10T00:00:00"/>
    <d v="2017-02-14T00:00:00"/>
    <m/>
    <n v="4"/>
    <m/>
    <m/>
    <m/>
    <n v="0"/>
    <s v="Priors"/>
    <s v=""/>
    <s v=""/>
    <n v="0.03"/>
    <n v="0"/>
    <n v="20"/>
    <n v="0"/>
    <n v="298000"/>
    <n v="310000"/>
    <n v="0"/>
    <n v="0"/>
    <n v="0"/>
    <n v="0"/>
    <n v="0"/>
    <n v="0"/>
    <n v="310000"/>
    <n v="0"/>
    <b v="0"/>
    <b v="0"/>
    <n v="0"/>
    <n v="0"/>
    <n v="0"/>
    <n v="136205"/>
    <n v="0"/>
    <n v="0"/>
    <m/>
    <s v="PY"/>
    <n v="0"/>
    <s v="Maguire"/>
    <b v="0"/>
    <b v="0"/>
    <b v="0"/>
    <b v="0"/>
    <b v="0"/>
    <n v="0"/>
    <b v="1"/>
    <n v="111"/>
    <n v="1"/>
    <m/>
    <n v="1298"/>
    <n v="299.53846153846155"/>
    <n v="136205"/>
    <n v="11160"/>
    <n v="147135"/>
    <n v="1.0802466869791858"/>
    <n v="0.47462903225806452"/>
    <n v="364.70588235294116"/>
    <n v="14832"/>
    <n v="0"/>
    <n v="11160"/>
    <n v="310000"/>
    <n v="5.2889643463497456E-2"/>
    <n v="4.428183361629881E-2"/>
    <s v="0000131"/>
    <n v="5.0161812297734629E-2"/>
    <n v="18.324705882352941"/>
    <s v="131 Eaton Manor"/>
    <s v="Eaton Manor ASTs"/>
    <b v="0"/>
    <s v="AST"/>
    <s v="AST"/>
    <b v="0"/>
    <n v="539"/>
    <s v="043001"/>
    <n v="232"/>
    <d v="2017-03-01T00:00:00"/>
    <s v="F131"/>
    <n v="0"/>
    <n v="3.7022749793954535E-2"/>
    <n v="9.5745383796483244E-2"/>
    <n v="294500"/>
    <n v="0.875"/>
    <m/>
    <n v="13041"/>
    <n v="147135"/>
    <s v="AST"/>
  </r>
  <r>
    <m/>
    <s v=""/>
    <n v="997"/>
    <n v="0"/>
    <b v="0"/>
    <s v=""/>
    <s v="140"/>
    <s v="Eaton Manor"/>
    <s v="BN3 3PT"/>
    <x v="4"/>
    <s v="South Coast"/>
    <s v="3KB"/>
    <n v="1996"/>
    <m/>
    <n v="0"/>
    <n v="975"/>
    <s v="AVIVA"/>
    <d v="2005-06-01T00:00:00"/>
    <d v="1999-02-16T00:00:00"/>
    <m/>
    <m/>
    <d v="2016-09-12T00:00:00"/>
    <s v="02-Dec-2019"/>
    <n v="0"/>
    <n v="15576"/>
    <d v="2016-09-12T00:00:00"/>
    <d v="2016-10-07T00:00:00"/>
    <m/>
    <m/>
    <n v="4"/>
    <m/>
    <m/>
    <m/>
    <n v="0"/>
    <s v="Priors"/>
    <s v=""/>
    <s v=""/>
    <n v="0.03"/>
    <n v="0"/>
    <n v="20"/>
    <n v="0"/>
    <n v="280000"/>
    <n v="275000"/>
    <n v="0"/>
    <n v="0"/>
    <n v="0"/>
    <n v="0"/>
    <n v="0"/>
    <n v="0"/>
    <n v="275000"/>
    <n v="0"/>
    <b v="1"/>
    <b v="0"/>
    <n v="0"/>
    <n v="0"/>
    <n v="0"/>
    <n v="80708"/>
    <n v="0"/>
    <n v="0"/>
    <m/>
    <s v="PY"/>
    <n v="0"/>
    <s v="Maguire"/>
    <b v="0"/>
    <b v="0"/>
    <b v="0"/>
    <b v="0"/>
    <b v="0"/>
    <n v="0"/>
    <b v="1"/>
    <m/>
    <n v="3"/>
    <m/>
    <n v="1298"/>
    <n v="299.53846153846155"/>
    <n v="80708"/>
    <n v="9900"/>
    <n v="170642"/>
    <n v="2.1143133270555583"/>
    <n v="0.62051636363636364"/>
    <n v="282.05128205128204"/>
    <n v="14832"/>
    <n v="0"/>
    <n v="9900"/>
    <n v="275000"/>
    <n v="5.962105263157895E-2"/>
    <n v="4.9917703349282298E-2"/>
    <s v="0000140"/>
    <n v="5.0161812297734629E-2"/>
    <n v="15.975384615384616"/>
    <s v="140 Eaton Manor"/>
    <s v="Eaton Manor ASTs"/>
    <b v="0"/>
    <s v="AST"/>
    <s v="AST"/>
    <b v="0"/>
    <n v="539"/>
    <s v="043001"/>
    <n v="246"/>
    <d v="2016-12-03T00:00:00"/>
    <s v="F140"/>
    <n v="0"/>
    <n v="4.1734736131366933E-2"/>
    <n v="0.16158249491995838"/>
    <n v="261250"/>
    <n v="0.875"/>
    <m/>
    <n v="13041"/>
    <n v="170642"/>
    <s v="AST"/>
  </r>
  <r>
    <m/>
    <s v=""/>
    <n v="4386"/>
    <n v="0"/>
    <b v="0"/>
    <s v=""/>
    <s v="2"/>
    <s v="Bridge Avenue Mansions"/>
    <s v="W6 9JB"/>
    <x v="2"/>
    <s v="West London (outer)"/>
    <s v="3KB"/>
    <n v="0"/>
    <m/>
    <n v="0"/>
    <n v="686"/>
    <s v="Uncharged"/>
    <m/>
    <d v="2018-09-11T00:00:00"/>
    <m/>
    <m/>
    <m/>
    <s v="07-Apr-2017"/>
    <n v="0"/>
    <n v="15600"/>
    <m/>
    <m/>
    <m/>
    <m/>
    <n v="4"/>
    <m/>
    <m/>
    <m/>
    <n v="0"/>
    <s v=""/>
    <s v=""/>
    <s v=""/>
    <n v="0.03"/>
    <n v="0"/>
    <n v="20"/>
    <n v="0"/>
    <n v="0"/>
    <n v="530000"/>
    <n v="0"/>
    <n v="0"/>
    <n v="0"/>
    <n v="0"/>
    <n v="0"/>
    <n v="0"/>
    <n v="530000"/>
    <n v="0"/>
    <b v="0"/>
    <b v="0"/>
    <n v="0"/>
    <n v="0"/>
    <n v="0"/>
    <n v="472542"/>
    <n v="0"/>
    <n v="0"/>
    <m/>
    <s v="PY"/>
    <n v="0"/>
    <s v=""/>
    <b v="0"/>
    <b v="0"/>
    <b v="0"/>
    <b v="0"/>
    <b v="0"/>
    <n v="0"/>
    <b v="0"/>
    <m/>
    <m/>
    <m/>
    <n v="1300"/>
    <n v="300"/>
    <n v="472542"/>
    <n v="19080"/>
    <n v="11878"/>
    <n v="2.5136389992847195E-2"/>
    <n v="2.2411320754716982E-2"/>
    <n v="772.59475218658895"/>
    <n v="0"/>
    <n v="0"/>
    <n v="19080"/>
    <n v="530000"/>
    <n v="3.0983118172790466E-2"/>
    <n v="3.0983118172790466E-2"/>
    <s v="0000002"/>
    <n v="0"/>
    <n v="22.740524781341108"/>
    <s v="2 Bridge Avenue Mansions"/>
    <s v="Bridge Avenue Mansions ASTs - Legacy Portfolio"/>
    <b v="0"/>
    <s v="AST"/>
    <s v=""/>
    <b v="0"/>
    <n v="0"/>
    <s v="070043"/>
    <n v="3137"/>
    <d v="2018-04-08T00:00:00"/>
    <s v="F002"/>
    <n v="0"/>
    <n v="2.1688182351605776E-2"/>
    <n v="3.3012938532447911E-2"/>
    <n v="503500"/>
    <n v="0.91"/>
    <m/>
    <n v="15600"/>
    <n v="11878"/>
    <s v="AST"/>
  </r>
  <r>
    <m/>
    <s v=""/>
    <n v="4407"/>
    <n v="0"/>
    <b v="0"/>
    <s v=""/>
    <s v="24"/>
    <s v="Bridge Avenue Mansions"/>
    <s v="W6 9JB"/>
    <x v="2"/>
    <s v="West London (outer)"/>
    <s v="2KB"/>
    <n v="0"/>
    <m/>
    <n v="0"/>
    <n v="507"/>
    <s v="Uncharged"/>
    <m/>
    <d v="2018-09-11T00:00:00"/>
    <m/>
    <m/>
    <m/>
    <s v="14-Jun-2019"/>
    <n v="0"/>
    <n v="15600"/>
    <m/>
    <m/>
    <m/>
    <m/>
    <n v="4"/>
    <m/>
    <m/>
    <m/>
    <n v="0"/>
    <s v=""/>
    <s v=""/>
    <s v=""/>
    <n v="0.03"/>
    <n v="0"/>
    <n v="20"/>
    <n v="0"/>
    <n v="0"/>
    <n v="380000"/>
    <n v="0"/>
    <n v="0"/>
    <n v="0"/>
    <n v="0"/>
    <n v="0"/>
    <n v="0"/>
    <n v="380000"/>
    <n v="0"/>
    <b v="0"/>
    <b v="0"/>
    <n v="0"/>
    <n v="0"/>
    <n v="0"/>
    <n v="362859"/>
    <n v="0"/>
    <n v="0"/>
    <m/>
    <s v="PY"/>
    <n v="0"/>
    <s v=""/>
    <b v="0"/>
    <b v="0"/>
    <b v="0"/>
    <b v="0"/>
    <b v="0"/>
    <n v="0"/>
    <b v="0"/>
    <m/>
    <m/>
    <m/>
    <n v="1300"/>
    <n v="300"/>
    <n v="362859"/>
    <n v="13680"/>
    <n v="-15539"/>
    <n v="-4.2823796571119913E-2"/>
    <n v="-4.0892105263157896E-2"/>
    <n v="749.50690335305717"/>
    <n v="0"/>
    <n v="0"/>
    <n v="13680"/>
    <n v="380000"/>
    <n v="4.3213296398891966E-2"/>
    <n v="4.3213296398891966E-2"/>
    <s v="0000024"/>
    <n v="0"/>
    <n v="30.76923076923077"/>
    <s v="24 Bridge Avenue Mansions"/>
    <s v="Bridge Avenue Mansions ASTs - Legacy Portfolio"/>
    <b v="0"/>
    <s v="AST"/>
    <s v=""/>
    <b v="0"/>
    <n v="0"/>
    <s v="070043"/>
    <n v="3158"/>
    <d v="2018-06-15T00:00:00"/>
    <s v="F024"/>
    <n v="0"/>
    <n v="3.0249306964081742E-2"/>
    <n v="4.2991905946938067E-2"/>
    <n v="361000"/>
    <n v="0.91"/>
    <m/>
    <n v="15600"/>
    <n v="-15539"/>
    <s v="AST"/>
  </r>
  <r>
    <m/>
    <s v=""/>
    <n v="4412"/>
    <n v="0"/>
    <b v="0"/>
    <s v=""/>
    <s v="30"/>
    <s v="Bridge Avenue Mansions"/>
    <s v="W6 9JB"/>
    <x v="2"/>
    <s v="West London (outer)"/>
    <s v="2KB"/>
    <n v="0"/>
    <m/>
    <n v="0"/>
    <n v="463"/>
    <s v="Uncharged"/>
    <m/>
    <d v="2018-09-11T00:00:00"/>
    <m/>
    <m/>
    <m/>
    <s v="13-Apr-2019"/>
    <n v="0"/>
    <n v="15600"/>
    <m/>
    <m/>
    <m/>
    <m/>
    <n v="4"/>
    <m/>
    <m/>
    <m/>
    <n v="0"/>
    <s v=""/>
    <s v=""/>
    <s v=""/>
    <n v="0.03"/>
    <n v="0"/>
    <n v="20"/>
    <n v="0"/>
    <n v="0"/>
    <n v="380000"/>
    <n v="0"/>
    <n v="0"/>
    <n v="0"/>
    <n v="0"/>
    <n v="0"/>
    <n v="0"/>
    <n v="380000"/>
    <n v="0"/>
    <b v="0"/>
    <b v="0"/>
    <n v="0"/>
    <n v="0"/>
    <n v="0"/>
    <n v="339015"/>
    <n v="0"/>
    <n v="0"/>
    <m/>
    <s v="PY"/>
    <n v="0"/>
    <s v=""/>
    <b v="0"/>
    <b v="0"/>
    <b v="0"/>
    <b v="0"/>
    <b v="0"/>
    <n v="0"/>
    <b v="0"/>
    <m/>
    <m/>
    <m/>
    <n v="1300"/>
    <n v="300"/>
    <n v="339015"/>
    <n v="13680"/>
    <n v="8305"/>
    <n v="2.4497441116174801E-2"/>
    <n v="2.1855263157894735E-2"/>
    <n v="820.73434125269978"/>
    <n v="0"/>
    <n v="0"/>
    <n v="13680"/>
    <n v="380000"/>
    <n v="4.3213296398891966E-2"/>
    <n v="4.3213296398891966E-2"/>
    <s v="0000030"/>
    <n v="0"/>
    <n v="33.693304535637147"/>
    <s v="30 Bridge Avenue Mansions"/>
    <s v="Bridge Avenue Mansions ASTs - Legacy Portfolio"/>
    <b v="0"/>
    <s v="AST"/>
    <s v=""/>
    <b v="0"/>
    <n v="0"/>
    <s v="070043"/>
    <n v="3163"/>
    <d v="2018-04-16T00:00:00"/>
    <s v="F030"/>
    <n v="0"/>
    <n v="3.0249306964081742E-2"/>
    <n v="4.6015663023760013E-2"/>
    <n v="361000"/>
    <n v="0.91"/>
    <m/>
    <n v="15600"/>
    <n v="8305"/>
    <s v="AST"/>
  </r>
  <r>
    <m/>
    <s v=""/>
    <n v="4410"/>
    <n v="0"/>
    <b v="0"/>
    <s v=""/>
    <s v="28"/>
    <s v="Bridge Avenue Mansions"/>
    <s v="W6 9JB"/>
    <x v="2"/>
    <s v="West London (outer)"/>
    <s v="2KB"/>
    <n v="0"/>
    <m/>
    <n v="0"/>
    <n v="508"/>
    <s v="Uncharged"/>
    <m/>
    <d v="2018-09-11T00:00:00"/>
    <m/>
    <m/>
    <m/>
    <s v="20-Apr-2019"/>
    <n v="0"/>
    <n v="15600"/>
    <m/>
    <m/>
    <m/>
    <m/>
    <n v="4"/>
    <m/>
    <m/>
    <m/>
    <n v="0"/>
    <s v=""/>
    <s v=""/>
    <s v=""/>
    <n v="0.03"/>
    <n v="0"/>
    <n v="20"/>
    <n v="0"/>
    <n v="0"/>
    <n v="380000"/>
    <n v="0"/>
    <n v="0"/>
    <n v="0"/>
    <n v="0"/>
    <n v="0"/>
    <n v="0"/>
    <n v="380000"/>
    <n v="0"/>
    <b v="0"/>
    <b v="0"/>
    <n v="0"/>
    <n v="0"/>
    <n v="0"/>
    <n v="362859"/>
    <n v="0"/>
    <n v="0"/>
    <m/>
    <s v="PY"/>
    <n v="0"/>
    <s v=""/>
    <b v="0"/>
    <b v="0"/>
    <b v="0"/>
    <b v="0"/>
    <b v="0"/>
    <n v="0"/>
    <b v="0"/>
    <m/>
    <m/>
    <m/>
    <n v="1300"/>
    <n v="300"/>
    <n v="362859"/>
    <n v="13680"/>
    <n v="-15539"/>
    <n v="-4.2823796571119913E-2"/>
    <n v="-4.0892105263157896E-2"/>
    <n v="748.03149606299212"/>
    <n v="0"/>
    <n v="0"/>
    <n v="13680"/>
    <n v="380000"/>
    <n v="4.3213296398891966E-2"/>
    <n v="4.3213296398891966E-2"/>
    <s v="0000028"/>
    <n v="0"/>
    <n v="30.708661417322833"/>
    <s v="28 Bridge Avenue Mansions"/>
    <s v="Bridge Avenue Mansions ASTs - Legacy Portfolio"/>
    <b v="0"/>
    <s v="AST"/>
    <s v=""/>
    <b v="0"/>
    <n v="0"/>
    <s v="070043"/>
    <n v="3161"/>
    <d v="2018-04-21T00:00:00"/>
    <s v="F028"/>
    <n v="0"/>
    <n v="3.0249306964081742E-2"/>
    <n v="4.2991905946938067E-2"/>
    <n v="361000"/>
    <n v="0.91"/>
    <m/>
    <n v="15600"/>
    <n v="-15539"/>
    <s v="AST"/>
  </r>
  <r>
    <m/>
    <s v=""/>
    <n v="3236"/>
    <n v="0"/>
    <b v="0"/>
    <s v=""/>
    <s v="5"/>
    <s v="Catherine Court"/>
    <s v="N14"/>
    <x v="2"/>
    <s v="N1"/>
    <s v="3KB"/>
    <n v="1129"/>
    <m/>
    <n v="0"/>
    <n v="690"/>
    <s v="RBS"/>
    <m/>
    <d v="2008-01-11T00:00:00"/>
    <d v="2013-05-15T00:00:00"/>
    <m/>
    <d v="2013-06-03T00:00:00"/>
    <s v="18-Oct-2019"/>
    <n v="0"/>
    <n v="15600"/>
    <d v="2013-06-17T00:00:00"/>
    <d v="2013-08-29T00:00:00"/>
    <m/>
    <m/>
    <n v="4"/>
    <m/>
    <m/>
    <m/>
    <n v="0"/>
    <s v=""/>
    <s v=""/>
    <s v=""/>
    <n v="0.03"/>
    <n v="0"/>
    <n v="20"/>
    <n v="0"/>
    <n v="385000"/>
    <n v="385000"/>
    <n v="0"/>
    <n v="0"/>
    <n v="0"/>
    <n v="0"/>
    <n v="0"/>
    <n v="0"/>
    <n v="385000"/>
    <n v="0"/>
    <b v="0"/>
    <b v="0"/>
    <n v="0"/>
    <n v="0"/>
    <n v="0"/>
    <n v="243668"/>
    <n v="0"/>
    <n v="0"/>
    <m/>
    <s v="PY"/>
    <n v="0"/>
    <s v="Supreme"/>
    <b v="0"/>
    <b v="0"/>
    <b v="0"/>
    <b v="0"/>
    <b v="0"/>
    <n v="0"/>
    <b v="0"/>
    <m/>
    <n v="10"/>
    <m/>
    <n v="1300"/>
    <n v="300"/>
    <n v="243668"/>
    <n v="13860"/>
    <n v="108222"/>
    <n v="0.44413710458492706"/>
    <n v="0.2810961038961039"/>
    <n v="557.97101449275362"/>
    <n v="15560"/>
    <n v="0"/>
    <n v="13860"/>
    <n v="385000"/>
    <n v="4.2652084757347913E-2"/>
    <n v="3.956527682843472E-2"/>
    <s v="0000005"/>
    <n v="2.5706940874035988E-3"/>
    <n v="22.608695652173914"/>
    <s v="5 Catherine Court"/>
    <s v="Catherine Court ASTs"/>
    <b v="0"/>
    <s v="AST"/>
    <s v=""/>
    <b v="0"/>
    <n v="0"/>
    <s v="070026"/>
    <n v="1953"/>
    <d v="2013-10-19T00:00:00"/>
    <s v="F005"/>
    <n v="0"/>
    <n v="2.9856458821691068E-2"/>
    <n v="5.9388183922386199E-2"/>
    <n v="365750"/>
    <n v="0.92559999999999998"/>
    <m/>
    <n v="14471"/>
    <n v="108222"/>
    <s v="AST"/>
  </r>
  <r>
    <m/>
    <s v=""/>
    <n v="2233"/>
    <n v="0"/>
    <b v="0"/>
    <s v=""/>
    <s v="7"/>
    <s v="Catherine Court"/>
    <s v="N14 4RB"/>
    <x v="2"/>
    <s v="N1"/>
    <s v="3KB"/>
    <n v="1129"/>
    <m/>
    <n v="0"/>
    <n v="676"/>
    <s v="RBS"/>
    <m/>
    <d v="2008-01-11T00:00:00"/>
    <m/>
    <m/>
    <d v="2018-10-31T00:00:00"/>
    <s v="30-Nov-2019"/>
    <n v="0"/>
    <n v="15600"/>
    <d v="2017-06-08T00:00:00"/>
    <d v="2017-06-16T00:00:00"/>
    <m/>
    <m/>
    <n v="4"/>
    <m/>
    <m/>
    <m/>
    <n v="0"/>
    <s v="Barnard Cook"/>
    <s v=""/>
    <s v=""/>
    <n v="0.03"/>
    <n v="0"/>
    <n v="20"/>
    <n v="0"/>
    <n v="385000"/>
    <n v="385000"/>
    <n v="0"/>
    <n v="0"/>
    <n v="0"/>
    <n v="0"/>
    <n v="0"/>
    <n v="0"/>
    <n v="385000"/>
    <n v="0"/>
    <b v="0"/>
    <b v="0"/>
    <n v="0"/>
    <n v="0"/>
    <n v="0"/>
    <n v="240872"/>
    <n v="0"/>
    <n v="0"/>
    <m/>
    <s v="PY"/>
    <n v="0"/>
    <s v="N.Fleet"/>
    <b v="0"/>
    <b v="0"/>
    <b v="0"/>
    <b v="0"/>
    <b v="0"/>
    <n v="0"/>
    <b v="0"/>
    <m/>
    <n v="1"/>
    <m/>
    <n v="1300"/>
    <n v="300"/>
    <n v="240872"/>
    <n v="13860"/>
    <n v="111018"/>
    <n v="0.46090039523066195"/>
    <n v="0.28835844155844154"/>
    <n v="569.52662721893489"/>
    <n v="15600"/>
    <n v="0"/>
    <n v="13860"/>
    <n v="385000"/>
    <n v="4.2652084757347913E-2"/>
    <n v="3.8091592617908406E-2"/>
    <s v="0000007"/>
    <n v="0"/>
    <n v="23.076923076923077"/>
    <s v="7 Catherine Court"/>
    <s v="Catherine Court ASTs"/>
    <b v="0"/>
    <s v="Vacant"/>
    <s v="AST"/>
    <b v="0"/>
    <n v="539"/>
    <s v="070026"/>
    <n v="909"/>
    <d v="2018-12-01T00:00:00"/>
    <s v="F007"/>
    <n v="0"/>
    <n v="2.9856458821691068E-2"/>
    <n v="5.7839848550267359E-2"/>
    <n v="365750"/>
    <n v="0.92559999999999998"/>
    <m/>
    <n v="13932"/>
    <n v="111018"/>
    <s v="AST"/>
  </r>
  <r>
    <d v="2001-06-25T00:00:00"/>
    <s v="10:16:03"/>
    <n v="714"/>
    <n v="31"/>
    <b v="0"/>
    <s v=""/>
    <s v="A58"/>
    <s v="Du Cane Court"/>
    <s v="SW17"/>
    <x v="2"/>
    <s v="South West London (Outer)"/>
    <s v="2KB"/>
    <n v="2727"/>
    <m/>
    <n v="0"/>
    <n v="382"/>
    <s v="RBS"/>
    <d v="2004-06-01T00:00:00"/>
    <d v="2000-05-17T00:00:00"/>
    <m/>
    <m/>
    <d v="2018-06-16T00:00:00"/>
    <s v="30-Sep-2019"/>
    <n v="0"/>
    <n v="15600"/>
    <d v="2018-07-02T00:00:00"/>
    <d v="2018-09-25T00:00:00"/>
    <m/>
    <m/>
    <n v="4"/>
    <m/>
    <m/>
    <m/>
    <n v="0"/>
    <s v="Portico"/>
    <s v=""/>
    <s v=""/>
    <n v="0.03"/>
    <n v="0"/>
    <n v="20"/>
    <n v="0"/>
    <n v="390000"/>
    <n v="390000"/>
    <n v="0"/>
    <n v="0"/>
    <n v="0"/>
    <n v="0"/>
    <n v="0"/>
    <n v="0"/>
    <n v="390000"/>
    <n v="0"/>
    <b v="1"/>
    <b v="0"/>
    <n v="0"/>
    <n v="0"/>
    <n v="0"/>
    <n v="146551"/>
    <n v="0"/>
    <n v="0"/>
    <d v="2001-06-08T00:00:00"/>
    <s v="MB"/>
    <n v="0"/>
    <s v="Askey"/>
    <b v="0"/>
    <b v="0"/>
    <b v="0"/>
    <b v="0"/>
    <b v="0"/>
    <n v="0"/>
    <b v="1"/>
    <m/>
    <n v="12"/>
    <m/>
    <n v="1300"/>
    <n v="300"/>
    <n v="146551"/>
    <n v="14040"/>
    <n v="209909"/>
    <n v="1.4323273126761331"/>
    <n v="0.53822820512820513"/>
    <n v="1020.9424083769634"/>
    <n v="15264"/>
    <n v="0"/>
    <n v="14040"/>
    <n v="390000"/>
    <n v="4.2105263157894736E-2"/>
    <n v="3.3290148448043184E-2"/>
    <s v="A0000058"/>
    <n v="2.20125786163522E-2"/>
    <n v="40.837696335078533"/>
    <s v="A58 Du Cane Court"/>
    <s v="Du Cane Court ASTs"/>
    <b v="0"/>
    <s v="AST"/>
    <s v="AST"/>
    <b v="0"/>
    <n v="539"/>
    <s v="100121"/>
    <n v="76"/>
    <d v="2018-10-31T00:00:00"/>
    <s v="FA58"/>
    <n v="0"/>
    <n v="2.9473683708592463E-2"/>
    <n v="8.416182762314825E-2"/>
    <n v="370500"/>
    <n v="0.95"/>
    <m/>
    <n v="12334"/>
    <n v="209909"/>
    <s v="AST"/>
  </r>
  <r>
    <m/>
    <s v=""/>
    <n v="1023"/>
    <n v="0"/>
    <b v="0"/>
    <s v=""/>
    <s v="12"/>
    <s v="Eaton Manor"/>
    <s v="BN3 3PT"/>
    <x v="4"/>
    <s v="South Coast"/>
    <s v="4K2B L"/>
    <n v="2415"/>
    <m/>
    <n v="0"/>
    <n v="1060"/>
    <s v="AVIVA"/>
    <d v="2005-06-01T00:00:00"/>
    <d v="1999-02-16T00:00:00"/>
    <m/>
    <m/>
    <d v="2009-03-06T00:00:00"/>
    <s v="29-Mar-2019"/>
    <n v="0"/>
    <n v="15600"/>
    <d v="2009-03-09T00:00:00"/>
    <d v="2009-04-03T00:00:00"/>
    <m/>
    <m/>
    <n v="4"/>
    <m/>
    <m/>
    <m/>
    <n v="0"/>
    <s v=""/>
    <s v=""/>
    <s v=""/>
    <n v="0.03"/>
    <n v="0"/>
    <n v="20"/>
    <n v="0"/>
    <n v="375000"/>
    <n v="375000"/>
    <n v="0"/>
    <n v="0"/>
    <n v="0"/>
    <n v="0"/>
    <n v="0"/>
    <n v="0"/>
    <n v="375000"/>
    <n v="0"/>
    <b v="1"/>
    <b v="0"/>
    <n v="0"/>
    <n v="0"/>
    <n v="0"/>
    <n v="127232"/>
    <n v="0"/>
    <n v="0"/>
    <m/>
    <s v="PY"/>
    <n v="0"/>
    <s v="Maguire"/>
    <b v="0"/>
    <b v="0"/>
    <b v="0"/>
    <b v="0"/>
    <b v="0"/>
    <n v="0"/>
    <b v="1"/>
    <m/>
    <n v="3"/>
    <m/>
    <n v="1300"/>
    <n v="300"/>
    <n v="127232"/>
    <n v="13500"/>
    <n v="215518"/>
    <n v="1.6938977615694164"/>
    <n v="0.57471466666666671"/>
    <n v="353.77358490566036"/>
    <n v="15000"/>
    <n v="0"/>
    <n v="13500"/>
    <n v="375000"/>
    <n v="4.3789473684210524E-2"/>
    <n v="3.5497543859649122E-2"/>
    <s v="0000012"/>
    <n v="0.04"/>
    <n v="14.716981132075471"/>
    <s v="12 Eaton Manor"/>
    <s v="Eaton Manor ASTs"/>
    <b v="0"/>
    <s v="AST"/>
    <s v=""/>
    <b v="0"/>
    <n v="539"/>
    <s v="043001"/>
    <n v="271"/>
    <d v="2009-03-30T00:00:00"/>
    <s v="F012"/>
    <n v="0"/>
    <n v="3.065263105693616E-2"/>
    <n v="9.939323440643863E-2"/>
    <n v="356250"/>
    <n v="0.875"/>
    <m/>
    <n v="12646"/>
    <n v="215518"/>
    <s v="AST"/>
  </r>
  <r>
    <m/>
    <s v=""/>
    <n v="3204"/>
    <n v="0"/>
    <b v="0"/>
    <s v=""/>
    <s v="3"/>
    <s v="Holland Place Chambers (ast)"/>
    <s v="W8"/>
    <x v="10"/>
    <s v="West"/>
    <s v="2KB"/>
    <n v="827"/>
    <m/>
    <n v="0"/>
    <n v="309"/>
    <s v="Uncharged"/>
    <m/>
    <d v="2013-03-22T00:00:00"/>
    <m/>
    <m/>
    <d v="2018-10-31T00:00:00"/>
    <s v="vacant"/>
    <n v="22"/>
    <n v="15600"/>
    <d v="2019-02-01T00:00:00"/>
    <d v="2019-07-31T00:00:00"/>
    <m/>
    <m/>
    <n v="4"/>
    <m/>
    <m/>
    <m/>
    <n v="0"/>
    <s v="Chestertons/JLL/SW"/>
    <s v=""/>
    <s v=""/>
    <n v="0.03"/>
    <n v="0"/>
    <n v="20"/>
    <n v="0"/>
    <n v="425000"/>
    <n v="405000"/>
    <n v="0"/>
    <n v="0"/>
    <n v="0"/>
    <n v="0"/>
    <n v="0"/>
    <n v="0"/>
    <n v="405000"/>
    <n v="0"/>
    <b v="0"/>
    <b v="0"/>
    <n v="0"/>
    <n v="0"/>
    <n v="67000"/>
    <n v="374629"/>
    <n v="0"/>
    <n v="0"/>
    <m/>
    <s v="JW"/>
    <n v="0"/>
    <s v="Invicta"/>
    <b v="0"/>
    <b v="0"/>
    <b v="0"/>
    <b v="0"/>
    <b v="0"/>
    <n v="0"/>
    <b v="0"/>
    <m/>
    <n v="25"/>
    <m/>
    <n v="1300"/>
    <n v="300"/>
    <n v="441629"/>
    <n v="14580"/>
    <n v="-71459"/>
    <n v="-0.16180776171854655"/>
    <n v="-0.17644197530864197"/>
    <n v="1310.6796116504854"/>
    <n v="15600"/>
    <n v="0"/>
    <n v="14580"/>
    <n v="405000"/>
    <n v="4.05458089668616E-2"/>
    <n v="3.8396361273554253E-2"/>
    <s v="0000003"/>
    <n v="0"/>
    <n v="50.485436893203882"/>
    <s v="3 Holland Place Chambers (ast)"/>
    <s v="Under Modernisation for Let - for current ASTs"/>
    <b v="0"/>
    <s v="AST"/>
    <s v="AST"/>
    <b v="0"/>
    <n v="0"/>
    <s v="070028"/>
    <n v="1920"/>
    <m/>
    <s v="F003"/>
    <n v="216.82847896440128"/>
    <n v="2.8382065793459411E-2"/>
    <n v="3.943367972047012E-2"/>
    <n v="384750"/>
    <n v="0.95"/>
    <m/>
    <n v="14773"/>
    <n v="-71459"/>
    <s v="AST"/>
  </r>
  <r>
    <m/>
    <s v=""/>
    <n v="1100"/>
    <n v="0"/>
    <b v="0"/>
    <s v=""/>
    <s v="16"/>
    <s v="St James Court"/>
    <s v="KT1 2DH"/>
    <x v="1"/>
    <s v="South West London/surrey"/>
    <s v="3KB"/>
    <n v="1404"/>
    <m/>
    <n v="0"/>
    <n v="660"/>
    <s v="RBS"/>
    <d v="2002-07-22T00:00:00"/>
    <d v="2002-04-30T00:00:00"/>
    <m/>
    <m/>
    <d v="2018-02-28T00:00:00"/>
    <s v="25-May-2019"/>
    <n v="0"/>
    <n v="15600"/>
    <d v="2018-03-19T00:00:00"/>
    <d v="2018-04-16T00:00:00"/>
    <m/>
    <m/>
    <n v="4"/>
    <m/>
    <m/>
    <m/>
    <n v="0"/>
    <s v="F.Leigh"/>
    <s v=""/>
    <s v=""/>
    <n v="0.03"/>
    <n v="0"/>
    <n v="20"/>
    <n v="0"/>
    <n v="385000"/>
    <n v="370000"/>
    <n v="0"/>
    <n v="0"/>
    <n v="0"/>
    <n v="0"/>
    <n v="0"/>
    <n v="0"/>
    <n v="370000"/>
    <n v="0"/>
    <b v="0"/>
    <b v="0"/>
    <n v="0"/>
    <n v="0"/>
    <n v="0"/>
    <n v="165290"/>
    <n v="0"/>
    <n v="0"/>
    <m/>
    <s v="FC"/>
    <n v="0"/>
    <s v="Duffin"/>
    <b v="0"/>
    <b v="0"/>
    <b v="0"/>
    <b v="0"/>
    <b v="0"/>
    <n v="0"/>
    <b v="1"/>
    <m/>
    <n v="4"/>
    <m/>
    <n v="1300"/>
    <n v="300"/>
    <n v="165290"/>
    <n v="13320"/>
    <n v="172890"/>
    <n v="1.0459797930909311"/>
    <n v="0.46727027027027029"/>
    <n v="560.60606060606062"/>
    <n v="17656"/>
    <n v="0"/>
    <n v="13320"/>
    <n v="370000"/>
    <n v="4.4381223328591748E-2"/>
    <n v="3.885348506401138E-2"/>
    <s v="0000016"/>
    <n v="-0.11644766651563208"/>
    <n v="23.636363636363637"/>
    <s v="16 St James Court"/>
    <s v="St James Court ASTs"/>
    <b v="0"/>
    <s v="AST"/>
    <s v="AST"/>
    <b v="0"/>
    <n v="539"/>
    <s v="070008"/>
    <n v="325"/>
    <d v="2018-05-25T00:00:00"/>
    <s v="F016"/>
    <n v="0"/>
    <n v="3.1066855800948815E-2"/>
    <n v="8.2624478189848152E-2"/>
    <n v="351500"/>
    <n v="0.95"/>
    <m/>
    <n v="13657"/>
    <n v="172890"/>
    <s v="AST"/>
  </r>
  <r>
    <m/>
    <s v=""/>
    <n v="1394"/>
    <n v="0"/>
    <b v="0"/>
    <s v=""/>
    <s v="41"/>
    <s v="Eaton Manor"/>
    <s v="BN3 3PT"/>
    <x v="4"/>
    <s v="South Coast"/>
    <s v="4K2B L"/>
    <n v="2415"/>
    <m/>
    <n v="0"/>
    <n v="1180"/>
    <s v="AVIVA"/>
    <d v="2005-06-01T00:00:00"/>
    <d v="1999-02-16T00:00:00"/>
    <m/>
    <m/>
    <d v="2018-07-20T00:00:00"/>
    <s v="31-Aug-2019"/>
    <n v="0"/>
    <n v="15744"/>
    <d v="2018-08-02T00:00:00"/>
    <d v="2018-08-16T00:00:00"/>
    <m/>
    <m/>
    <n v="4"/>
    <m/>
    <m/>
    <m/>
    <n v="0"/>
    <s v="Priors"/>
    <s v=""/>
    <s v=""/>
    <n v="0.03"/>
    <n v="0"/>
    <n v="20"/>
    <n v="0"/>
    <n v="375000"/>
    <n v="375000"/>
    <n v="0"/>
    <n v="0"/>
    <n v="0"/>
    <n v="0"/>
    <n v="0"/>
    <n v="0"/>
    <n v="375000"/>
    <n v="0"/>
    <b v="1"/>
    <b v="0"/>
    <n v="0"/>
    <n v="0"/>
    <n v="0"/>
    <n v="95961"/>
    <n v="0"/>
    <n v="0"/>
    <m/>
    <s v="PY"/>
    <n v="0"/>
    <s v="Maguire"/>
    <b v="0"/>
    <b v="0"/>
    <b v="0"/>
    <b v="0"/>
    <b v="0"/>
    <n v="0"/>
    <b v="1"/>
    <m/>
    <n v="2"/>
    <m/>
    <n v="1312"/>
    <n v="302.76923076923077"/>
    <n v="95961"/>
    <n v="13500"/>
    <n v="246789"/>
    <n v="2.5717635289336291"/>
    <n v="0.65810400000000002"/>
    <n v="317.79661016949154"/>
    <n v="15600"/>
    <n v="0"/>
    <n v="13500"/>
    <n v="375000"/>
    <n v="4.4193684210526316E-2"/>
    <n v="3.5901754385964914E-2"/>
    <s v="0000041"/>
    <n v="9.2307692307692316E-3"/>
    <n v="13.342372881355931"/>
    <s v="41 Eaton Manor"/>
    <s v="Eaton Manor ASTs"/>
    <b v="0"/>
    <s v="AST"/>
    <s v="AST"/>
    <b v="0"/>
    <n v="539"/>
    <s v="043001"/>
    <n v="385"/>
    <d v="2018-09-01T00:00:00"/>
    <s v="F041"/>
    <n v="0"/>
    <n v="3.0935578420538651E-2"/>
    <n v="0.13328331301257804"/>
    <n v="356250"/>
    <n v="0.875"/>
    <m/>
    <n v="12790"/>
    <n v="246789"/>
    <s v="AST"/>
  </r>
  <r>
    <d v="2001-06-08T00:00:00"/>
    <s v="15:10:15"/>
    <n v="725"/>
    <n v="31"/>
    <b v="0"/>
    <s v=""/>
    <s v="D23A"/>
    <s v="Du Cane Court"/>
    <s v="SW17"/>
    <x v="2"/>
    <s v="South West London (Outer)"/>
    <s v="2KB"/>
    <n v="2545"/>
    <m/>
    <n v="0"/>
    <n v="388"/>
    <s v="RBS"/>
    <d v="2004-06-01T00:00:00"/>
    <d v="2000-05-17T00:00:00"/>
    <m/>
    <m/>
    <m/>
    <s v="12-Oct-2019"/>
    <n v="0"/>
    <n v="15860"/>
    <d v="2018-08-30T00:00:00"/>
    <d v="2018-09-14T00:00:00"/>
    <m/>
    <m/>
    <n v="4"/>
    <m/>
    <m/>
    <m/>
    <n v="0"/>
    <s v="Portico"/>
    <s v=""/>
    <s v=""/>
    <n v="0.03"/>
    <n v="0"/>
    <n v="20"/>
    <n v="0"/>
    <n v="390000"/>
    <n v="390000"/>
    <n v="0"/>
    <n v="0"/>
    <n v="0"/>
    <n v="0"/>
    <n v="0"/>
    <n v="0"/>
    <n v="390000"/>
    <n v="0"/>
    <b v="0"/>
    <b v="0"/>
    <n v="0"/>
    <n v="0"/>
    <n v="0"/>
    <n v="124594"/>
    <n v="0"/>
    <n v="0"/>
    <d v="2001-06-08T00:00:00"/>
    <s v="MB"/>
    <n v="0"/>
    <s v="Askey"/>
    <b v="0"/>
    <b v="0"/>
    <b v="0"/>
    <b v="0"/>
    <b v="0"/>
    <n v="0"/>
    <b v="1"/>
    <m/>
    <n v="2"/>
    <m/>
    <n v="1321.6666666666667"/>
    <n v="305"/>
    <n v="124594"/>
    <n v="14040"/>
    <n v="231866"/>
    <n v="1.8609724384801836"/>
    <n v="0.59452820512820514"/>
    <n v="1005.1546391752578"/>
    <n v="15240"/>
    <n v="0"/>
    <n v="14040"/>
    <n v="390000"/>
    <n v="4.2807017543859648E-2"/>
    <n v="3.4483130904183534E-2"/>
    <s v="D0000023"/>
    <n v="4.0682414698162729E-2"/>
    <n v="40.876288659793815"/>
    <s v="D23A Du Cane Court"/>
    <s v="Du Cane Court ASTs"/>
    <b v="0"/>
    <s v="AST"/>
    <s v="AST"/>
    <b v="0"/>
    <n v="539"/>
    <s v="100121"/>
    <n v="87"/>
    <d v="2018-10-13T00:00:00"/>
    <s v="FD23A"/>
    <n v="0"/>
    <n v="2.9964911770402339E-2"/>
    <n v="0.10254105334125239"/>
    <n v="370500"/>
    <n v="0.95"/>
    <m/>
    <n v="12776"/>
    <n v="231866"/>
    <s v="AST"/>
  </r>
  <r>
    <d v="2001-06-08T00:00:00"/>
    <s v="15:42:31"/>
    <n v="735"/>
    <n v="31"/>
    <b v="0"/>
    <s v=""/>
    <s v="H32"/>
    <s v="Du Cane Court (ast)"/>
    <s v="SW17"/>
    <x v="2"/>
    <s v="South West London (Outer)"/>
    <s v="2KB"/>
    <n v="3091"/>
    <m/>
    <n v="0"/>
    <n v="535"/>
    <s v="RBS"/>
    <d v="2004-06-01T00:00:00"/>
    <d v="2000-05-17T00:00:00"/>
    <m/>
    <m/>
    <d v="2019-01-01T00:00:00"/>
    <s v="under offer"/>
    <n v="13"/>
    <n v="15900"/>
    <d v="2019-01-28T00:00:00"/>
    <d v="2019-03-12T00:00:00"/>
    <d v="2019-03-18T00:00:00"/>
    <d v="2019-03-28T00:00:00"/>
    <n v="4"/>
    <d v="2019-04-25T00:00:00"/>
    <m/>
    <m/>
    <n v="0"/>
    <s v="Portico"/>
    <s v=""/>
    <s v=""/>
    <n v="0.03"/>
    <n v="0"/>
    <n v="20"/>
    <n v="0"/>
    <n v="390000"/>
    <n v="390000"/>
    <n v="0"/>
    <n v="0"/>
    <n v="0"/>
    <n v="0"/>
    <n v="0"/>
    <n v="0"/>
    <n v="390000"/>
    <n v="0"/>
    <b v="1"/>
    <b v="0"/>
    <n v="0"/>
    <n v="0"/>
    <n v="17000"/>
    <n v="124311"/>
    <n v="0"/>
    <n v="0"/>
    <d v="2001-06-08T00:00:00"/>
    <s v="MB"/>
    <n v="0"/>
    <s v="Askey"/>
    <b v="0"/>
    <b v="0"/>
    <b v="0"/>
    <b v="0"/>
    <b v="0"/>
    <n v="0"/>
    <b v="1"/>
    <n v="2"/>
    <n v="6"/>
    <n v="0"/>
    <n v="1325"/>
    <n v="305.76923076923077"/>
    <n v="141311"/>
    <n v="14040"/>
    <n v="215149"/>
    <n v="1.5225212474612733"/>
    <n v="0.55166410256410259"/>
    <n v="728.97196261682245"/>
    <n v="15636"/>
    <n v="0"/>
    <n v="14040"/>
    <n v="390000"/>
    <n v="4.2914979757085019E-2"/>
    <n v="3.3117408906882591E-2"/>
    <s v="H0000032"/>
    <n v="1.6884113584036839E-2"/>
    <n v="29.719626168224298"/>
    <s v="H32 Du Cane Court (ast)"/>
    <s v="ASTs On Market For Let"/>
    <b v="0"/>
    <s v="AST"/>
    <s v="AST"/>
    <b v="0"/>
    <n v="539"/>
    <s v="100121"/>
    <n v="97"/>
    <m/>
    <s v="FH32"/>
    <n v="31.77570093457944"/>
    <n v="3.0040485318373087E-2"/>
    <n v="9.8704056760865896E-2"/>
    <n v="370500"/>
    <n v="0.95"/>
    <m/>
    <n v="12270"/>
    <n v="215149"/>
    <s v="AST"/>
  </r>
  <r>
    <m/>
    <s v=""/>
    <n v="1497"/>
    <n v="0"/>
    <b v="0"/>
    <s v=""/>
    <s v="4"/>
    <s v="Merton Mansions"/>
    <s v="SW20"/>
    <x v="2"/>
    <s v="South"/>
    <s v="3KB"/>
    <n v="2386"/>
    <m/>
    <n v="0"/>
    <n v="715"/>
    <s v="HSBC"/>
    <d v="2000-06-30T00:00:00"/>
    <d v="1980-03-25T00:00:00"/>
    <m/>
    <m/>
    <d v="2016-10-17T00:00:00"/>
    <s v="29-Jun-2019"/>
    <n v="0"/>
    <n v="15900"/>
    <d v="2016-10-12T00:00:00"/>
    <d v="2016-11-08T00:00:00"/>
    <m/>
    <m/>
    <n v="4"/>
    <m/>
    <m/>
    <m/>
    <n v="0"/>
    <s v=""/>
    <s v=""/>
    <s v=""/>
    <n v="0.03"/>
    <n v="0"/>
    <n v="20"/>
    <n v="0"/>
    <n v="395000"/>
    <n v="385000"/>
    <n v="0"/>
    <n v="0"/>
    <n v="0"/>
    <n v="0"/>
    <n v="0"/>
    <n v="0"/>
    <n v="385000"/>
    <n v="0"/>
    <b v="1"/>
    <b v="0"/>
    <n v="0"/>
    <n v="0"/>
    <n v="0"/>
    <n v="70450"/>
    <n v="0"/>
    <n v="0"/>
    <m/>
    <s v="FC"/>
    <n v="0"/>
    <s v="Askey"/>
    <b v="0"/>
    <b v="0"/>
    <b v="0"/>
    <b v="0"/>
    <b v="0"/>
    <n v="0"/>
    <b v="0"/>
    <m/>
    <n v="3"/>
    <m/>
    <n v="1325"/>
    <n v="305.76923076923077"/>
    <n v="70450"/>
    <n v="13860"/>
    <n v="281440"/>
    <n v="3.9948899929027681"/>
    <n v="0.731012987012987"/>
    <n v="538.46153846153845"/>
    <n v="15000"/>
    <n v="0"/>
    <n v="13860"/>
    <n v="385000"/>
    <n v="4.3472317156527683E-2"/>
    <n v="3.5475051264524951E-2"/>
    <s v="0000004"/>
    <n v="0.06"/>
    <n v="22.237762237762237"/>
    <s v="4 Merton Mansions"/>
    <s v="Merton Mansions ASTs"/>
    <b v="0"/>
    <s v="AST"/>
    <s v="AST"/>
    <b v="0"/>
    <n v="539"/>
    <s v="003007"/>
    <n v="407"/>
    <d v="2018-06-30T00:00:00"/>
    <s v="F004"/>
    <n v="0"/>
    <n v="3.0430621491338974E-2"/>
    <n v="0.18417317246273954"/>
    <n v="365750"/>
    <n v="0.95"/>
    <m/>
    <n v="12975"/>
    <n v="281440"/>
    <s v="AST"/>
  </r>
  <r>
    <m/>
    <s v=""/>
    <n v="1070"/>
    <n v="0"/>
    <b v="0"/>
    <s v=""/>
    <s v="29"/>
    <s v="Eaton Manor"/>
    <s v="BN3 3PT"/>
    <x v="4"/>
    <s v="South Coast"/>
    <s v="3K2B"/>
    <n v="1996"/>
    <m/>
    <n v="0"/>
    <n v="930"/>
    <s v="AVIVA"/>
    <d v="2005-06-01T00:00:00"/>
    <d v="1999-02-16T00:00:00"/>
    <m/>
    <m/>
    <d v="2016-09-25T00:00:00"/>
    <s v="21-Oct-2019"/>
    <n v="0"/>
    <n v="15918"/>
    <d v="2012-07-09T00:00:00"/>
    <d v="2012-08-31T00:00:00"/>
    <m/>
    <m/>
    <n v="4"/>
    <m/>
    <m/>
    <m/>
    <n v="0"/>
    <s v="Priors"/>
    <s v=""/>
    <s v=""/>
    <n v="0.03"/>
    <n v="0"/>
    <n v="20"/>
    <n v="0"/>
    <n v="298000"/>
    <n v="310000"/>
    <n v="0"/>
    <n v="0"/>
    <n v="0"/>
    <n v="0"/>
    <n v="0"/>
    <n v="0"/>
    <n v="310000"/>
    <n v="0"/>
    <b v="0"/>
    <b v="0"/>
    <n v="0"/>
    <n v="0"/>
    <n v="0"/>
    <n v="88562"/>
    <n v="0"/>
    <n v="0"/>
    <m/>
    <s v="PY"/>
    <n v="0"/>
    <s v="Maguire"/>
    <b v="0"/>
    <b v="0"/>
    <b v="0"/>
    <b v="0"/>
    <b v="0"/>
    <n v="0"/>
    <b v="1"/>
    <m/>
    <n v="7"/>
    <m/>
    <n v="1326.5"/>
    <n v="306.11538461538464"/>
    <n v="88562"/>
    <n v="11160"/>
    <n v="194778"/>
    <n v="2.1993405749644319"/>
    <n v="0.62831612903225809"/>
    <n v="333.33333333333331"/>
    <n v="15450"/>
    <n v="0"/>
    <n v="11160"/>
    <n v="310000"/>
    <n v="5.4050933786078101E-2"/>
    <n v="4.5443123938879455E-2"/>
    <s v="0000029"/>
    <n v="3.0291262135922332E-2"/>
    <n v="17.116129032258065"/>
    <s v="29 Eaton Manor"/>
    <s v="Eaton Manor ASTs"/>
    <b v="0"/>
    <s v="AST"/>
    <s v="AST"/>
    <b v="0"/>
    <n v="539"/>
    <s v="043001"/>
    <n v="313"/>
    <d v="2016-10-22T00:00:00"/>
    <s v="F029"/>
    <n v="0"/>
    <n v="3.7835653005917326E-2"/>
    <n v="0.15111447347620877"/>
    <n v="294500"/>
    <n v="0.875"/>
    <m/>
    <n v="13383"/>
    <n v="194778"/>
    <s v="AST"/>
  </r>
  <r>
    <m/>
    <s v=""/>
    <n v="2238"/>
    <n v="0"/>
    <b v="0"/>
    <s v=""/>
    <s v="18"/>
    <s v="Catherine Court"/>
    <s v="N14 4RB"/>
    <x v="2"/>
    <s v="N1"/>
    <s v="3KB"/>
    <n v="1129"/>
    <m/>
    <n v="0"/>
    <n v="695"/>
    <s v="RBS"/>
    <m/>
    <d v="2008-01-11T00:00:00"/>
    <m/>
    <m/>
    <d v="2015-09-07T00:00:00"/>
    <s v="26-Oct-2019"/>
    <n v="0"/>
    <n v="15960"/>
    <d v="2015-09-17T00:00:00"/>
    <d v="2015-09-20T00:00:00"/>
    <m/>
    <m/>
    <n v="4"/>
    <m/>
    <m/>
    <m/>
    <n v="0"/>
    <s v=""/>
    <s v=""/>
    <s v=""/>
    <n v="0.03"/>
    <n v="0"/>
    <n v="20"/>
    <n v="0"/>
    <n v="385000"/>
    <n v="385000"/>
    <n v="0"/>
    <n v="0"/>
    <n v="0"/>
    <n v="0"/>
    <n v="0"/>
    <n v="0"/>
    <n v="385000"/>
    <n v="0"/>
    <b v="0"/>
    <b v="0"/>
    <n v="0"/>
    <n v="0"/>
    <n v="0"/>
    <n v="226200"/>
    <n v="0"/>
    <n v="0"/>
    <m/>
    <s v="PY"/>
    <n v="0"/>
    <s v="Supreme"/>
    <b v="0"/>
    <b v="0"/>
    <b v="0"/>
    <b v="0"/>
    <b v="0"/>
    <n v="0"/>
    <b v="0"/>
    <m/>
    <n v="0"/>
    <m/>
    <n v="1330"/>
    <n v="306.92307692307691"/>
    <n v="226200"/>
    <n v="13860"/>
    <n v="125690"/>
    <n v="0.555658709106985"/>
    <n v="0.32646753246753246"/>
    <n v="553.95683453237405"/>
    <n v="15756"/>
    <n v="0"/>
    <n v="13860"/>
    <n v="385000"/>
    <n v="4.363636363636364E-2"/>
    <n v="3.9075871496924132E-2"/>
    <s v="0000018"/>
    <n v="1.2947448591012947E-2"/>
    <n v="22.964028776978417"/>
    <s v="18 Catherine Court"/>
    <s v="Catherine Court ASTs"/>
    <b v="0"/>
    <s v="AST"/>
    <s v=""/>
    <b v="0"/>
    <n v="539"/>
    <s v="070026"/>
    <n v="914"/>
    <d v="2015-10-27T00:00:00"/>
    <s v="F018"/>
    <n v="0"/>
    <n v="3.0545454025268558E-2"/>
    <n v="6.3183023872679045E-2"/>
    <n v="365750"/>
    <n v="0.92559999999999998"/>
    <m/>
    <n v="14292"/>
    <n v="125690"/>
    <s v="AST"/>
  </r>
  <r>
    <m/>
    <s v=""/>
    <n v="1708"/>
    <n v="0"/>
    <b v="0"/>
    <s v=""/>
    <s v="25"/>
    <s v="St Leonards Court"/>
    <s v="SW14"/>
    <x v="2"/>
    <s v="South"/>
    <s v="3KB"/>
    <n v="3117"/>
    <m/>
    <n v="0"/>
    <n v="720"/>
    <s v="RBS"/>
    <d v="2002-02-28T00:00:00"/>
    <d v="1981-04-27T00:00:00"/>
    <d v="2006-01-17T00:00:00"/>
    <m/>
    <d v="2006-12-31T00:00:00"/>
    <s v="16-Jul-2019"/>
    <n v="0"/>
    <n v="15960"/>
    <d v="2006-03-03T00:00:00"/>
    <d v="2006-05-12T00:00:00"/>
    <m/>
    <m/>
    <n v="4"/>
    <m/>
    <m/>
    <m/>
    <n v="0"/>
    <s v=""/>
    <s v=""/>
    <s v=""/>
    <n v="0.03"/>
    <n v="0"/>
    <n v="20"/>
    <n v="0"/>
    <n v="440000"/>
    <n v="440000"/>
    <n v="0"/>
    <n v="0"/>
    <n v="0"/>
    <n v="0"/>
    <n v="0"/>
    <n v="0"/>
    <n v="440000"/>
    <n v="0"/>
    <b v="1"/>
    <b v="0"/>
    <n v="0"/>
    <n v="0"/>
    <n v="0"/>
    <n v="68450"/>
    <n v="0"/>
    <n v="0"/>
    <m/>
    <s v="AL"/>
    <n v="0"/>
    <s v="Black"/>
    <b v="0"/>
    <b v="0"/>
    <b v="0"/>
    <b v="0"/>
    <b v="0"/>
    <n v="0"/>
    <b v="0"/>
    <m/>
    <n v="10"/>
    <m/>
    <n v="1330"/>
    <n v="306.92307692307691"/>
    <n v="68450"/>
    <n v="15840"/>
    <n v="333710"/>
    <n v="4.8752373995617235"/>
    <n v="0.75843181818181815"/>
    <n v="611.11111111111109"/>
    <n v="15720"/>
    <n v="0"/>
    <n v="15840"/>
    <n v="440000"/>
    <n v="3.8181818181818185E-2"/>
    <n v="2.9435406698564592E-2"/>
    <s v="0000025"/>
    <n v="1.5267175572519083E-2"/>
    <n v="22.166666666666668"/>
    <s v="25 St Leonards Court"/>
    <s v="St Leonards Court ASTs"/>
    <b v="0"/>
    <s v="AST"/>
    <s v=""/>
    <b v="0"/>
    <n v="539"/>
    <s v="005003"/>
    <n v="473"/>
    <d v="2010-07-17T00:00:00"/>
    <s v="F025"/>
    <n v="0"/>
    <n v="2.6727272272109987E-2"/>
    <n v="0.17975164353542733"/>
    <n v="418000"/>
    <n v="0.95"/>
    <m/>
    <n v="12304"/>
    <n v="333710"/>
    <s v="AST"/>
  </r>
  <r>
    <m/>
    <s v=""/>
    <n v="1074"/>
    <n v="0"/>
    <b v="0"/>
    <s v=""/>
    <s v="71"/>
    <s v="Eaton Manor"/>
    <s v="BN3 3PT"/>
    <x v="4"/>
    <s v="South Coast"/>
    <s v="4K2B L"/>
    <n v="2415"/>
    <m/>
    <n v="0"/>
    <n v="1180"/>
    <s v="AVIVA"/>
    <d v="2005-06-01T00:00:00"/>
    <d v="1999-02-16T00:00:00"/>
    <m/>
    <m/>
    <d v="2011-08-01T00:00:00"/>
    <s v="21-Aug-2019"/>
    <n v="0"/>
    <n v="15972"/>
    <d v="2008-06-23T00:00:00"/>
    <d v="2008-08-15T00:00:00"/>
    <m/>
    <m/>
    <n v="4"/>
    <m/>
    <m/>
    <m/>
    <n v="0"/>
    <s v=""/>
    <s v=""/>
    <s v=""/>
    <n v="0.03"/>
    <n v="0"/>
    <n v="20"/>
    <n v="0"/>
    <n v="375000"/>
    <n v="375000"/>
    <n v="0"/>
    <n v="0"/>
    <n v="0"/>
    <n v="0"/>
    <n v="0"/>
    <n v="0"/>
    <n v="375000"/>
    <n v="0"/>
    <b v="1"/>
    <b v="0"/>
    <n v="0"/>
    <n v="0"/>
    <n v="0"/>
    <n v="124976"/>
    <n v="0"/>
    <n v="0"/>
    <m/>
    <s v="PY"/>
    <n v="0"/>
    <s v="Maguire"/>
    <b v="0"/>
    <b v="0"/>
    <b v="0"/>
    <b v="0"/>
    <b v="0"/>
    <n v="0"/>
    <b v="1"/>
    <m/>
    <n v="7"/>
    <m/>
    <n v="1331"/>
    <n v="307.15384615384613"/>
    <n v="124976"/>
    <n v="13500"/>
    <n v="217774"/>
    <n v="1.7425265651004993"/>
    <n v="0.58073066666666662"/>
    <n v="317.79661016949154"/>
    <n v="15972"/>
    <n v="0"/>
    <n v="13500"/>
    <n v="375000"/>
    <n v="4.4833684210526317E-2"/>
    <n v="3.6541754385964915E-2"/>
    <s v="0000071"/>
    <n v="0"/>
    <n v="13.535593220338983"/>
    <s v="71 Eaton Manor"/>
    <s v="Eaton Manor ASTs"/>
    <b v="0"/>
    <s v="AST"/>
    <s v=""/>
    <b v="0"/>
    <n v="539"/>
    <s v="043001"/>
    <n v="316"/>
    <d v="2011-08-22T00:00:00"/>
    <s v="F071"/>
    <n v="0"/>
    <n v="3.1383578412909258E-2"/>
    <n v="0.10416399948790167"/>
    <n v="356250"/>
    <n v="0.875"/>
    <m/>
    <n v="13018"/>
    <n v="217774"/>
    <s v="AST"/>
  </r>
  <r>
    <m/>
    <s v=""/>
    <n v="2240"/>
    <n v="0"/>
    <b v="0"/>
    <s v=""/>
    <s v="17"/>
    <s v="Catherine Court"/>
    <s v="N14 4RB"/>
    <x v="2"/>
    <s v="N1"/>
    <s v="3KB"/>
    <n v="1129"/>
    <m/>
    <n v="0"/>
    <n v="695"/>
    <s v="RBS"/>
    <m/>
    <d v="2008-01-11T00:00:00"/>
    <m/>
    <m/>
    <d v="2016-07-31T00:00:00"/>
    <s v="16-Sep-2019"/>
    <n v="0"/>
    <n v="16080"/>
    <d v="2013-04-22T00:00:00"/>
    <d v="2013-05-13T00:00:00"/>
    <d v="2016-08-30T00:00:00"/>
    <m/>
    <n v="4"/>
    <m/>
    <m/>
    <m/>
    <n v="0"/>
    <s v="Barnard Cook"/>
    <s v=""/>
    <s v=""/>
    <n v="0.03"/>
    <n v="0"/>
    <n v="20"/>
    <n v="0"/>
    <n v="385000"/>
    <n v="385000"/>
    <n v="0"/>
    <n v="0"/>
    <n v="0"/>
    <n v="0"/>
    <n v="0"/>
    <n v="0"/>
    <n v="385000"/>
    <n v="0"/>
    <b v="0"/>
    <b v="0"/>
    <n v="0"/>
    <n v="0"/>
    <n v="0"/>
    <n v="224862"/>
    <n v="0"/>
    <n v="0"/>
    <m/>
    <s v="PY"/>
    <n v="0"/>
    <s v="Supreme"/>
    <b v="0"/>
    <b v="0"/>
    <b v="0"/>
    <b v="0"/>
    <b v="0"/>
    <n v="0"/>
    <b v="0"/>
    <n v="135"/>
    <n v="3"/>
    <m/>
    <n v="1340"/>
    <n v="309.23076923076923"/>
    <n v="224862"/>
    <n v="13860"/>
    <n v="127028"/>
    <n v="0.56491537031601602"/>
    <n v="0.32994285714285715"/>
    <n v="553.95683453237405"/>
    <n v="15960"/>
    <n v="0"/>
    <n v="13860"/>
    <n v="385000"/>
    <n v="4.3964456596035546E-2"/>
    <n v="3.9403964456596038E-2"/>
    <s v="0000017"/>
    <n v="7.5187969924812026E-3"/>
    <n v="23.136690647482013"/>
    <s v="17 Catherine Court"/>
    <s v="Catherine Court ASTs"/>
    <b v="0"/>
    <s v="AST"/>
    <s v="AST"/>
    <b v="0"/>
    <n v="539"/>
    <s v="070026"/>
    <n v="916"/>
    <d v="2016-09-17T00:00:00"/>
    <s v="F017"/>
    <n v="0"/>
    <n v="3.0775119093127717E-2"/>
    <n v="6.4092643488005974E-2"/>
    <n v="365750"/>
    <n v="0.92559999999999998"/>
    <m/>
    <n v="14412"/>
    <n v="127028"/>
    <s v="AST"/>
  </r>
  <r>
    <m/>
    <s v=""/>
    <n v="1030"/>
    <n v="0"/>
    <b v="0"/>
    <s v=""/>
    <s v="142"/>
    <s v="Eaton Manor"/>
    <s v="BN3 3PT"/>
    <x v="4"/>
    <s v="South Coast"/>
    <s v="4K2Bs"/>
    <n v="2415"/>
    <m/>
    <n v="0"/>
    <n v="985"/>
    <s v="AVIVA"/>
    <d v="2005-06-01T00:00:00"/>
    <d v="1999-02-16T00:00:00"/>
    <m/>
    <m/>
    <d v="2017-03-31T00:00:00"/>
    <s v="19-May-2020"/>
    <n v="0"/>
    <n v="16080"/>
    <d v="2017-03-27T00:00:00"/>
    <d v="2017-07-02T00:00:00"/>
    <d v="2017-07-07T00:00:00"/>
    <m/>
    <n v="4"/>
    <m/>
    <m/>
    <m/>
    <n v="0"/>
    <s v="Priors/Y.Lee"/>
    <s v=""/>
    <s v=""/>
    <n v="0.03"/>
    <n v="0"/>
    <n v="20"/>
    <n v="0"/>
    <n v="380000"/>
    <n v="350000"/>
    <n v="0"/>
    <n v="0"/>
    <n v="0"/>
    <n v="0"/>
    <n v="0"/>
    <n v="0"/>
    <n v="350000"/>
    <n v="0"/>
    <b v="1"/>
    <b v="0"/>
    <n v="0"/>
    <n v="0"/>
    <n v="0"/>
    <n v="219002"/>
    <n v="0"/>
    <n v="0"/>
    <m/>
    <s v="PY"/>
    <n v="0"/>
    <s v="Maguire"/>
    <b v="0"/>
    <b v="0"/>
    <b v="0"/>
    <b v="0"/>
    <b v="0"/>
    <n v="0"/>
    <b v="1"/>
    <n v="90"/>
    <n v="13"/>
    <m/>
    <n v="1340"/>
    <n v="309.23076923076923"/>
    <n v="219002"/>
    <n v="12600"/>
    <n v="100898"/>
    <n v="0.46071725372371031"/>
    <n v="0.28827999999999998"/>
    <n v="355.32994923857871"/>
    <n v="17364"/>
    <n v="0"/>
    <n v="12600"/>
    <n v="350000"/>
    <n v="4.8360902255639097E-2"/>
    <n v="3.9476691729323311E-2"/>
    <s v="0000142"/>
    <n v="-7.3946095369730472E-2"/>
    <n v="16.324873096446701"/>
    <s v="142 Eaton Manor"/>
    <s v="Eaton Manor ASTs"/>
    <b v="0"/>
    <s v="AST"/>
    <s v="AST"/>
    <b v="0"/>
    <n v="539"/>
    <s v="043001"/>
    <n v="278"/>
    <d v="2019-02-20T00:00:00"/>
    <s v="F142"/>
    <n v="0"/>
    <n v="3.3852631002440486E-2"/>
    <n v="5.9935525702961616E-2"/>
    <n v="332500"/>
    <n v="0.875"/>
    <m/>
    <n v="13126"/>
    <n v="100898"/>
    <s v="AST"/>
  </r>
  <r>
    <m/>
    <s v=""/>
    <n v="1986"/>
    <n v="0"/>
    <b v="0"/>
    <s v=""/>
    <s v="16"/>
    <s v="Balcombe House"/>
    <s v="NW1 6HA"/>
    <x v="10"/>
    <s v="NW1"/>
    <s v="2KB"/>
    <n v="1683"/>
    <m/>
    <n v="0"/>
    <n v="394"/>
    <s v="Uncharged"/>
    <m/>
    <d v="2007-01-24T00:00:00"/>
    <m/>
    <m/>
    <d v="2017-03-31T00:00:00"/>
    <s v="19-Jun-2019"/>
    <n v="0"/>
    <n v="16104"/>
    <d v="2014-01-20T00:00:00"/>
    <d v="2014-02-07T00:00:00"/>
    <m/>
    <m/>
    <n v="4"/>
    <m/>
    <m/>
    <m/>
    <n v="0"/>
    <s v="K.Gold"/>
    <s v=""/>
    <s v=""/>
    <n v="0.03"/>
    <n v="0"/>
    <n v="20"/>
    <n v="0"/>
    <n v="550000"/>
    <n v="550000"/>
    <n v="0"/>
    <n v="0"/>
    <n v="0"/>
    <n v="0"/>
    <n v="0"/>
    <n v="0"/>
    <n v="550000"/>
    <n v="0"/>
    <b v="0"/>
    <b v="0"/>
    <n v="0"/>
    <n v="0"/>
    <n v="0"/>
    <n v="234451"/>
    <n v="0"/>
    <n v="0"/>
    <m/>
    <s v="PY"/>
    <n v="0"/>
    <s v="Duffin"/>
    <b v="0"/>
    <b v="0"/>
    <b v="0"/>
    <b v="0"/>
    <b v="0"/>
    <n v="0"/>
    <b v="0"/>
    <m/>
    <n v="2"/>
    <m/>
    <n v="1342"/>
    <n v="309.69230769230768"/>
    <n v="234451"/>
    <n v="19800"/>
    <n v="268249"/>
    <n v="1.1441580543482432"/>
    <n v="0.48772545454545457"/>
    <n v="1395.9390862944163"/>
    <n v="15340"/>
    <n v="0"/>
    <n v="19800"/>
    <n v="550000"/>
    <n v="3.0821052631578947E-2"/>
    <n v="2.6568421052631578E-2"/>
    <s v="0000016"/>
    <n v="4.9804432855280314E-2"/>
    <n v="40.873096446700508"/>
    <s v="16 Balcombe House"/>
    <s v="Boston and Balcombe ASTs"/>
    <b v="0"/>
    <s v="AST"/>
    <s v="AST"/>
    <b v="0"/>
    <n v="539"/>
    <s v="070021"/>
    <n v="648"/>
    <d v="2017-06-20T00:00:00"/>
    <s v="F16BA"/>
    <n v="0"/>
    <n v="2.1574736474689684E-2"/>
    <n v="5.9210666621170312E-2"/>
    <n v="522500"/>
    <n v="0.9"/>
    <m/>
    <n v="13882"/>
    <n v="268249"/>
    <s v="AST"/>
  </r>
  <r>
    <m/>
    <s v=""/>
    <n v="4404"/>
    <n v="0"/>
    <b v="0"/>
    <s v=""/>
    <s v="17B"/>
    <s v="Bridge Avenue Mansions"/>
    <s v="W6 9JB"/>
    <x v="2"/>
    <s v="West London (outer)"/>
    <s v="2KB"/>
    <n v="0"/>
    <m/>
    <n v="0"/>
    <n v="512"/>
    <s v="Uncharged"/>
    <m/>
    <d v="2018-09-11T00:00:00"/>
    <m/>
    <m/>
    <m/>
    <s v="23-Jun-2019"/>
    <n v="0"/>
    <n v="16116"/>
    <m/>
    <m/>
    <m/>
    <m/>
    <n v="4"/>
    <m/>
    <m/>
    <m/>
    <n v="0"/>
    <s v=""/>
    <s v=""/>
    <s v=""/>
    <n v="0.03"/>
    <n v="0"/>
    <n v="20"/>
    <n v="0"/>
    <n v="0"/>
    <n v="380000"/>
    <n v="0"/>
    <n v="0"/>
    <n v="0"/>
    <n v="0"/>
    <n v="0"/>
    <n v="0"/>
    <n v="380000"/>
    <n v="0"/>
    <b v="0"/>
    <b v="0"/>
    <n v="0"/>
    <n v="0"/>
    <n v="0"/>
    <n v="401010"/>
    <n v="0"/>
    <n v="0"/>
    <m/>
    <s v="PY"/>
    <n v="0"/>
    <s v=""/>
    <b v="0"/>
    <b v="0"/>
    <b v="0"/>
    <b v="0"/>
    <b v="0"/>
    <n v="0"/>
    <b v="0"/>
    <m/>
    <m/>
    <m/>
    <n v="1343"/>
    <n v="309.92307692307691"/>
    <n v="401010"/>
    <n v="13680"/>
    <n v="-53690"/>
    <n v="-0.13388693548789307"/>
    <n v="-0.14128947368421052"/>
    <n v="742.1875"/>
    <n v="0"/>
    <n v="0"/>
    <n v="13680"/>
    <n v="380000"/>
    <n v="4.4642659279778396E-2"/>
    <n v="4.4642659279778396E-2"/>
    <s v="000017B"/>
    <n v="0"/>
    <n v="31.4765625"/>
    <s v="17B Bridge Avenue Mansions"/>
    <s v="Bridge Avenue Mansions ASTs - Legacy Portfolio"/>
    <b v="0"/>
    <s v="AST"/>
    <s v=""/>
    <b v="0"/>
    <n v="0"/>
    <s v="070043"/>
    <n v="3155"/>
    <d v="2018-07-02T00:00:00"/>
    <s v="F017b"/>
    <n v="0"/>
    <n v="3.1249860963662907E-2"/>
    <n v="4.0188523976958178E-2"/>
    <n v="361000"/>
    <n v="0.91"/>
    <m/>
    <n v="16116"/>
    <n v="-53690"/>
    <s v="AST"/>
  </r>
  <r>
    <m/>
    <s v=""/>
    <n v="4408"/>
    <n v="0"/>
    <b v="0"/>
    <s v=""/>
    <s v="26"/>
    <s v="Bridge Avenue Mansions"/>
    <s v="W6 9JB"/>
    <x v="2"/>
    <s v="West London (outer)"/>
    <s v="2KB"/>
    <n v="0"/>
    <m/>
    <n v="0"/>
    <n v="508"/>
    <s v="Uncharged"/>
    <m/>
    <d v="2018-09-11T00:00:00"/>
    <m/>
    <m/>
    <m/>
    <s v="04-Jul-2018"/>
    <n v="0"/>
    <n v="16128"/>
    <m/>
    <m/>
    <m/>
    <m/>
    <n v="4"/>
    <m/>
    <m/>
    <m/>
    <n v="0"/>
    <s v=""/>
    <s v=""/>
    <s v=""/>
    <n v="0.03"/>
    <n v="0"/>
    <n v="20"/>
    <n v="0"/>
    <n v="0"/>
    <n v="380000"/>
    <n v="0"/>
    <n v="0"/>
    <n v="0"/>
    <n v="0"/>
    <n v="0"/>
    <n v="0"/>
    <n v="380000"/>
    <n v="0"/>
    <b v="0"/>
    <b v="0"/>
    <n v="0"/>
    <n v="0"/>
    <n v="0"/>
    <n v="353322"/>
    <n v="0"/>
    <n v="0"/>
    <m/>
    <s v="PY"/>
    <n v="0"/>
    <s v=""/>
    <b v="0"/>
    <b v="0"/>
    <b v="0"/>
    <b v="0"/>
    <b v="0"/>
    <n v="0"/>
    <b v="0"/>
    <m/>
    <m/>
    <m/>
    <n v="1344"/>
    <n v="310.15384615384613"/>
    <n v="353322"/>
    <n v="13680"/>
    <n v="-6002"/>
    <n v="-1.6987337329687935E-2"/>
    <n v="-1.5794736842105264E-2"/>
    <n v="748.03149606299212"/>
    <n v="0"/>
    <n v="0"/>
    <n v="13680"/>
    <n v="380000"/>
    <n v="4.467590027700831E-2"/>
    <n v="4.467590027700831E-2"/>
    <s v="0000026"/>
    <n v="0"/>
    <n v="31.748031496062993"/>
    <s v="26 Bridge Avenue Mansions"/>
    <s v="Bridge Avenue Mansions ASTs - Legacy Portfolio"/>
    <b v="0"/>
    <s v="AST"/>
    <s v=""/>
    <b v="0"/>
    <n v="0"/>
    <s v="070043"/>
    <n v="3159"/>
    <d v="2018-09-01T00:00:00"/>
    <s v="F026"/>
    <n v="0"/>
    <n v="3.1273129661327587E-2"/>
    <n v="4.5646747159814559E-2"/>
    <n v="361000"/>
    <n v="0.91"/>
    <m/>
    <n v="16128"/>
    <n v="-6002"/>
    <s v="AST"/>
  </r>
  <r>
    <m/>
    <s v=""/>
    <n v="2042"/>
    <n v="0"/>
    <b v="0"/>
    <s v=""/>
    <s v="72"/>
    <s v="Merton Mansions"/>
    <s v="SW20"/>
    <x v="2"/>
    <s v="South West London (Outer)"/>
    <s v="3KB"/>
    <n v="2386"/>
    <m/>
    <n v="0"/>
    <n v="760"/>
    <s v="HSBC"/>
    <m/>
    <d v="1980-03-25T00:00:00"/>
    <m/>
    <m/>
    <d v="2013-01-21T00:00:00"/>
    <s v="18-Nov-2019"/>
    <n v="0"/>
    <n v="16140"/>
    <d v="2013-01-21T00:00:00"/>
    <d v="2013-02-01T00:00:00"/>
    <m/>
    <m/>
    <n v="4"/>
    <m/>
    <m/>
    <m/>
    <n v="0"/>
    <s v="Reynolds"/>
    <s v=""/>
    <s v=""/>
    <n v="0.03"/>
    <n v="0"/>
    <n v="20"/>
    <n v="0"/>
    <n v="395000"/>
    <n v="385000"/>
    <n v="0"/>
    <n v="0"/>
    <n v="0"/>
    <n v="0"/>
    <n v="0"/>
    <n v="0"/>
    <n v="385000"/>
    <n v="0"/>
    <b v="1"/>
    <b v="0"/>
    <n v="0"/>
    <n v="0"/>
    <n v="0"/>
    <n v="77262"/>
    <n v="0"/>
    <n v="0"/>
    <m/>
    <s v="FC"/>
    <n v="0"/>
    <s v="A&amp;K"/>
    <b v="0"/>
    <b v="0"/>
    <b v="0"/>
    <b v="0"/>
    <b v="0"/>
    <n v="0"/>
    <b v="0"/>
    <m/>
    <n v="1"/>
    <m/>
    <n v="1345"/>
    <n v="310.38461538461536"/>
    <n v="77262"/>
    <n v="13860"/>
    <n v="274628"/>
    <n v="3.5545028603970903"/>
    <n v="0.71331948051948046"/>
    <n v="506.57894736842104"/>
    <n v="16140"/>
    <n v="0"/>
    <n v="13860"/>
    <n v="385000"/>
    <n v="4.4128503075871496E-2"/>
    <n v="3.6131237183868764E-2"/>
    <s v="0000072"/>
    <n v="0"/>
    <n v="21.236842105263158"/>
    <s v="72 Merton Mansions"/>
    <s v="Merton Mansions ASTs"/>
    <b v="0"/>
    <s v="AST"/>
    <s v=""/>
    <b v="0"/>
    <n v="539"/>
    <s v="003007"/>
    <n v="712"/>
    <d v="2013-11-19T00:00:00"/>
    <s v="F072"/>
    <n v="0"/>
    <n v="3.0889951627057297E-2"/>
    <n v="0.17104139162848489"/>
    <n v="365750"/>
    <n v="0.95"/>
    <m/>
    <n v="13215"/>
    <n v="274628"/>
    <s v="AST"/>
  </r>
  <r>
    <m/>
    <s v=""/>
    <n v="1097"/>
    <n v="0"/>
    <b v="0"/>
    <s v=""/>
    <s v="11"/>
    <s v="St James Court"/>
    <s v="KT1"/>
    <x v="1"/>
    <s v="South"/>
    <s v="3KB"/>
    <n v="1404"/>
    <m/>
    <n v="0"/>
    <n v="660"/>
    <s v="RBS"/>
    <d v="2002-04-30T00:00:00"/>
    <d v="2002-04-30T00:00:00"/>
    <m/>
    <m/>
    <d v="2012-07-15T00:00:00"/>
    <s v="31-Mar-2019"/>
    <n v="0"/>
    <n v="16164"/>
    <d v="2012-07-15T00:00:00"/>
    <d v="2012-07-25T00:00:00"/>
    <m/>
    <m/>
    <n v="4"/>
    <m/>
    <m/>
    <m/>
    <n v="0"/>
    <s v=""/>
    <s v=""/>
    <s v=""/>
    <n v="0.03"/>
    <n v="0"/>
    <n v="20"/>
    <n v="0"/>
    <n v="385000"/>
    <n v="370000"/>
    <n v="0"/>
    <n v="0"/>
    <n v="0"/>
    <n v="0"/>
    <n v="0"/>
    <n v="0"/>
    <n v="370000"/>
    <n v="0"/>
    <b v="1"/>
    <b v="0"/>
    <n v="0"/>
    <n v="0"/>
    <n v="0"/>
    <n v="151444"/>
    <n v="0"/>
    <n v="0"/>
    <m/>
    <s v="FC"/>
    <n v="0"/>
    <s v="A&amp;K"/>
    <b v="0"/>
    <b v="0"/>
    <b v="0"/>
    <b v="0"/>
    <b v="0"/>
    <n v="0"/>
    <b v="1"/>
    <m/>
    <n v="1"/>
    <m/>
    <n v="1347"/>
    <n v="310.84615384615387"/>
    <n v="151444"/>
    <n v="13320"/>
    <n v="186736"/>
    <n v="1.2330366340033279"/>
    <n v="0.5046918918918919"/>
    <n v="560.60606060606062"/>
    <n v="15300"/>
    <n v="0"/>
    <n v="13320"/>
    <n v="370000"/>
    <n v="4.5985775248933144E-2"/>
    <n v="4.0458036984352776E-2"/>
    <s v="0000011"/>
    <n v="5.647058823529412E-2"/>
    <n v="24.490909090909092"/>
    <s v="11 St James Court"/>
    <s v="St James Court ASTs"/>
    <b v="0"/>
    <s v="AST"/>
    <s v=""/>
    <b v="0"/>
    <n v="539"/>
    <s v="070008"/>
    <n v="322"/>
    <d v="2012-08-08T00:00:00"/>
    <s v="F011"/>
    <n v="0"/>
    <n v="3.2190042126060039E-2"/>
    <n v="9.3902696706373315E-2"/>
    <n v="351500"/>
    <n v="0.95"/>
    <m/>
    <n v="14221"/>
    <n v="186736"/>
    <s v="AST"/>
  </r>
  <r>
    <m/>
    <s v=""/>
    <n v="1054"/>
    <n v="0"/>
    <b v="0"/>
    <s v=""/>
    <s v="74"/>
    <s v="Eaton Manor"/>
    <s v="BN3 3PT"/>
    <x v="4"/>
    <s v="South Coast"/>
    <s v="4K2B L"/>
    <n v="2415"/>
    <m/>
    <n v="0"/>
    <n v="1040"/>
    <s v="AVIVA"/>
    <d v="2005-06-01T00:00:00"/>
    <d v="1999-02-16T00:00:00"/>
    <m/>
    <m/>
    <d v="2018-02-28T00:00:00"/>
    <s v="04-Apr-2019"/>
    <n v="0"/>
    <n v="16200"/>
    <d v="2003-07-28T00:00:00"/>
    <d v="2003-08-18T00:00:00"/>
    <m/>
    <m/>
    <n v="4"/>
    <m/>
    <m/>
    <m/>
    <n v="0"/>
    <s v=""/>
    <s v=""/>
    <s v=""/>
    <n v="0.03"/>
    <n v="0"/>
    <n v="20"/>
    <n v="0"/>
    <n v="375000"/>
    <n v="375000"/>
    <n v="0"/>
    <n v="0"/>
    <n v="0"/>
    <n v="0"/>
    <n v="0"/>
    <n v="0"/>
    <n v="375000"/>
    <n v="0"/>
    <b v="1"/>
    <b v="0"/>
    <n v="0"/>
    <n v="0"/>
    <n v="0"/>
    <n v="117391"/>
    <n v="0"/>
    <n v="0"/>
    <m/>
    <s v="PY"/>
    <n v="0"/>
    <s v="C.Marsh"/>
    <b v="0"/>
    <b v="0"/>
    <b v="0"/>
    <b v="0"/>
    <b v="0"/>
    <n v="0"/>
    <b v="1"/>
    <m/>
    <n v="3"/>
    <m/>
    <n v="1350"/>
    <n v="311.53846153846155"/>
    <n v="117391"/>
    <n v="13500"/>
    <n v="225359"/>
    <n v="1.9197297918920531"/>
    <n v="0.60095733333333334"/>
    <n v="360.57692307692309"/>
    <n v="17400"/>
    <n v="0"/>
    <n v="13500"/>
    <n v="375000"/>
    <n v="4.5473684210526319E-2"/>
    <n v="3.718175438596491E-2"/>
    <s v="0000074"/>
    <n v="-6.8965517241379309E-2"/>
    <n v="15.576923076923077"/>
    <s v="74 Eaton Manor"/>
    <s v="Eaton Manor ASTs"/>
    <b v="0"/>
    <s v="AST"/>
    <s v="AST"/>
    <b v="0"/>
    <n v="539"/>
    <s v="043001"/>
    <n v="302"/>
    <d v="2018-04-05T00:00:00"/>
    <s v="F074"/>
    <n v="0"/>
    <n v="3.1831578405279864E-2"/>
    <n v="0.11283658883560069"/>
    <n v="356250"/>
    <n v="0.875"/>
    <m/>
    <n v="13246"/>
    <n v="225359"/>
    <s v="AST"/>
  </r>
  <r>
    <m/>
    <s v=""/>
    <n v="1020"/>
    <n v="0"/>
    <b v="0"/>
    <s v=""/>
    <s v="11"/>
    <s v="Eaton Manor"/>
    <s v="BN3 3PT"/>
    <x v="4"/>
    <s v="South Coast"/>
    <s v="4K2B L"/>
    <n v="2415"/>
    <m/>
    <n v="0"/>
    <n v="1100"/>
    <s v="AVIVA"/>
    <d v="2005-06-01T00:00:00"/>
    <d v="1999-02-16T00:00:00"/>
    <m/>
    <m/>
    <d v="2008-10-31T00:00:00"/>
    <s v="08-Jul-2019"/>
    <n v="0"/>
    <n v="16224"/>
    <d v="2008-11-24T00:00:00"/>
    <d v="2009-01-30T00:00:00"/>
    <m/>
    <m/>
    <n v="4"/>
    <m/>
    <m/>
    <m/>
    <n v="0"/>
    <s v=""/>
    <s v=""/>
    <s v=""/>
    <n v="0.03"/>
    <n v="0"/>
    <n v="20"/>
    <n v="0"/>
    <n v="375000"/>
    <n v="375000"/>
    <n v="0"/>
    <n v="0"/>
    <n v="0"/>
    <n v="0"/>
    <n v="0"/>
    <n v="0"/>
    <n v="375000"/>
    <n v="0"/>
    <b v="1"/>
    <b v="0"/>
    <n v="0"/>
    <n v="0"/>
    <n v="0"/>
    <n v="135463"/>
    <n v="0"/>
    <n v="0"/>
    <m/>
    <s v="PY"/>
    <n v="0"/>
    <s v="Maguire"/>
    <b v="0"/>
    <b v="0"/>
    <b v="0"/>
    <b v="0"/>
    <b v="0"/>
    <n v="0"/>
    <b v="1"/>
    <m/>
    <n v="9"/>
    <m/>
    <n v="1352"/>
    <n v="312"/>
    <n v="135463"/>
    <n v="13500"/>
    <n v="207287"/>
    <n v="1.5302112015827201"/>
    <n v="0.55276533333333333"/>
    <n v="340.90909090909093"/>
    <n v="15600"/>
    <n v="0"/>
    <n v="13500"/>
    <n v="375000"/>
    <n v="4.5541052631578947E-2"/>
    <n v="3.7249122807017546E-2"/>
    <s v="0000011"/>
    <n v="0.04"/>
    <n v="14.74909090909091"/>
    <s v="11 Eaton Manor"/>
    <s v="Eaton Manor ASTs"/>
    <b v="0"/>
    <s v="AST"/>
    <s v=""/>
    <b v="0"/>
    <n v="539"/>
    <s v="043001"/>
    <n v="268"/>
    <d v="2012-07-09T00:00:00"/>
    <s v="F011"/>
    <n v="0"/>
    <n v="3.187873629921361E-2"/>
    <n v="9.7960328650627843E-2"/>
    <n v="356250"/>
    <n v="0.875"/>
    <m/>
    <n v="13270"/>
    <n v="207287"/>
    <s v="AST"/>
  </r>
  <r>
    <m/>
    <s v=""/>
    <n v="1035"/>
    <n v="0"/>
    <b v="0"/>
    <s v=""/>
    <s v="23"/>
    <s v="Eaton Manor"/>
    <s v="BN3 3PT"/>
    <x v="4"/>
    <s v="South Coast"/>
    <s v="4K2B L"/>
    <n v="1996"/>
    <m/>
    <n v="0"/>
    <n v="1100"/>
    <s v="AVIVA"/>
    <d v="2005-06-01T00:00:00"/>
    <d v="1999-02-16T00:00:00"/>
    <m/>
    <m/>
    <d v="2016-07-31T00:00:00"/>
    <s v="09-Nov-2019"/>
    <n v="0"/>
    <n v="16224"/>
    <d v="2014-07-07T00:00:00"/>
    <d v="2014-08-08T00:00:00"/>
    <m/>
    <m/>
    <n v="4"/>
    <m/>
    <m/>
    <m/>
    <n v="0"/>
    <s v="Priors/Y.Lee"/>
    <s v=""/>
    <s v=""/>
    <n v="0.03"/>
    <n v="0"/>
    <n v="20"/>
    <n v="0"/>
    <n v="375000"/>
    <n v="375000"/>
    <n v="0"/>
    <n v="0"/>
    <n v="0"/>
    <n v="0"/>
    <n v="0"/>
    <n v="0"/>
    <n v="375000"/>
    <n v="0"/>
    <b v="0"/>
    <b v="0"/>
    <n v="0"/>
    <n v="0"/>
    <n v="0"/>
    <n v="138701"/>
    <n v="0"/>
    <n v="0"/>
    <m/>
    <s v="PY"/>
    <n v="0"/>
    <s v="Maguire"/>
    <b v="0"/>
    <b v="0"/>
    <b v="0"/>
    <b v="0"/>
    <b v="0"/>
    <n v="0"/>
    <b v="1"/>
    <m/>
    <n v="4"/>
    <m/>
    <n v="1352"/>
    <n v="312"/>
    <n v="138701"/>
    <n v="13500"/>
    <n v="204049"/>
    <n v="1.4711429621992631"/>
    <n v="0.54413066666666665"/>
    <n v="340.90909090909093"/>
    <n v="15456"/>
    <n v="0"/>
    <n v="13500"/>
    <n v="375000"/>
    <n v="4.5541052631578947E-2"/>
    <n v="3.842526315789474E-2"/>
    <s v="0000023"/>
    <n v="4.9689440993788817E-2"/>
    <n v="14.74909090909091"/>
    <s v="23 Eaton Manor"/>
    <s v="Eaton Manor ASTs"/>
    <b v="0"/>
    <s v="AST"/>
    <s v="AST"/>
    <b v="0"/>
    <n v="539"/>
    <s v="043001"/>
    <n v="283"/>
    <d v="2016-11-10T00:00:00"/>
    <s v="F023"/>
    <n v="0"/>
    <n v="3.187873629921361E-2"/>
    <n v="9.869431366752944E-2"/>
    <n v="356250"/>
    <n v="0.875"/>
    <m/>
    <n v="13689"/>
    <n v="204049"/>
    <s v="AST"/>
  </r>
  <r>
    <m/>
    <s v=""/>
    <n v="1092"/>
    <n v="0"/>
    <b v="0"/>
    <s v=""/>
    <s v="5"/>
    <s v="St James Court"/>
    <s v="KT1"/>
    <x v="1"/>
    <s v="South West London (Outer)"/>
    <s v="3KB"/>
    <n v="1404"/>
    <m/>
    <n v="0"/>
    <n v="660"/>
    <s v="RBS"/>
    <d v="2002-04-30T00:00:00"/>
    <d v="2002-04-30T00:00:00"/>
    <m/>
    <m/>
    <d v="2018-01-01T00:00:00"/>
    <s v="03-May-2020"/>
    <n v="0"/>
    <n v="16224"/>
    <d v="2018-01-17T00:00:00"/>
    <d v="2018-02-05T00:00:00"/>
    <m/>
    <m/>
    <n v="4"/>
    <m/>
    <m/>
    <m/>
    <n v="0"/>
    <s v="F.Leigh"/>
    <s v=""/>
    <s v=""/>
    <n v="0.03"/>
    <n v="0"/>
    <n v="20"/>
    <n v="0"/>
    <n v="385000"/>
    <n v="370000"/>
    <n v="0"/>
    <n v="0"/>
    <n v="0"/>
    <n v="0"/>
    <n v="0"/>
    <n v="0"/>
    <n v="370000"/>
    <n v="0"/>
    <b v="1"/>
    <b v="0"/>
    <n v="0"/>
    <n v="0"/>
    <n v="0"/>
    <n v="165902"/>
    <n v="0"/>
    <n v="0"/>
    <m/>
    <s v="FC"/>
    <n v="0"/>
    <s v="Duffin"/>
    <b v="0"/>
    <b v="0"/>
    <b v="0"/>
    <b v="0"/>
    <b v="0"/>
    <n v="0"/>
    <b v="1"/>
    <m/>
    <n v="2"/>
    <m/>
    <n v="1352"/>
    <n v="312"/>
    <n v="165902"/>
    <n v="13320"/>
    <n v="172278"/>
    <n v="1.0384323275186556"/>
    <n v="0.46561621621621624"/>
    <n v="560.60606060606062"/>
    <n v="15600"/>
    <n v="0"/>
    <n v="13320"/>
    <n v="370000"/>
    <n v="4.6156472261735422E-2"/>
    <n v="4.0628733997155053E-2"/>
    <s v="0000005"/>
    <n v="0.04"/>
    <n v="24.581818181818182"/>
    <s v="5 St James Court"/>
    <s v="St James Court ASTs"/>
    <b v="0"/>
    <s v="AST"/>
    <s v="AST"/>
    <b v="0"/>
    <n v="539"/>
    <s v="070008"/>
    <n v="317"/>
    <d v="2018-05-04T00:00:00"/>
    <s v="F005"/>
    <n v="0"/>
    <n v="3.2309530032986769E-2"/>
    <n v="8.6080939349736596E-2"/>
    <n v="351500"/>
    <n v="0.95"/>
    <m/>
    <n v="14281"/>
    <n v="172278"/>
    <s v="AST"/>
  </r>
  <r>
    <m/>
    <s v=""/>
    <n v="1184"/>
    <n v="0"/>
    <b v="0"/>
    <s v=""/>
    <s v="7"/>
    <s v="Mortimer Court"/>
    <s v="NW8 9AB"/>
    <x v="10"/>
    <s v="North West London (Inner)"/>
    <s v="2KB L"/>
    <n v="3632"/>
    <m/>
    <n v="0"/>
    <n v="445"/>
    <s v="Barclays"/>
    <d v="2000-06-30T00:00:00"/>
    <d v="1979-03-06T00:00:00"/>
    <m/>
    <m/>
    <d v="2012-10-31T00:00:00"/>
    <s v="on-going"/>
    <n v="0"/>
    <n v="16272"/>
    <d v="2003-02-10T00:00:00"/>
    <d v="2003-04-04T00:00:00"/>
    <m/>
    <m/>
    <n v="4"/>
    <m/>
    <m/>
    <m/>
    <n v="0"/>
    <s v="K.Gold"/>
    <s v=""/>
    <s v=""/>
    <n v="0.03"/>
    <n v="0"/>
    <n v="20"/>
    <n v="0"/>
    <n v="485000"/>
    <n v="480000"/>
    <n v="0"/>
    <n v="0"/>
    <n v="0"/>
    <n v="0"/>
    <n v="0"/>
    <n v="0"/>
    <n v="480000"/>
    <n v="0"/>
    <b v="1"/>
    <b v="0"/>
    <n v="0"/>
    <n v="0"/>
    <n v="0"/>
    <n v="41655"/>
    <n v="0"/>
    <n v="0"/>
    <m/>
    <s v="PY"/>
    <n v="0"/>
    <s v="Bennett"/>
    <b v="0"/>
    <b v="0"/>
    <b v="0"/>
    <b v="0"/>
    <b v="0"/>
    <n v="0"/>
    <b v="1"/>
    <m/>
    <n v="7"/>
    <m/>
    <n v="1356"/>
    <n v="312.92307692307691"/>
    <n v="41655"/>
    <n v="17280"/>
    <n v="397065"/>
    <n v="9.5322290241267549"/>
    <n v="0.82721875"/>
    <n v="1078.6516853932585"/>
    <n v="16120"/>
    <n v="0"/>
    <n v="17280"/>
    <n v="480000"/>
    <n v="3.568421052631579E-2"/>
    <n v="2.6537280701754387E-2"/>
    <s v="0000007"/>
    <n v="9.4292803970223334E-3"/>
    <n v="36.566292134831464"/>
    <s v="7 Mortimer Court"/>
    <s v="Other AST Properties"/>
    <b v="0"/>
    <s v="AST"/>
    <s v=""/>
    <b v="0"/>
    <n v="539"/>
    <s v="001003"/>
    <n v="346"/>
    <d v="2014-12-06T00:00:00"/>
    <s v="F007"/>
    <n v="0"/>
    <n v="2.4978946943032116E-2"/>
    <n v="0.2905053414956188"/>
    <n v="456000"/>
    <n v="0.95"/>
    <m/>
    <n v="12101"/>
    <n v="397065"/>
    <s v="AST"/>
  </r>
  <r>
    <m/>
    <s v=""/>
    <n v="3559"/>
    <n v="0"/>
    <b v="0"/>
    <s v=""/>
    <s v="6"/>
    <s v="Catherine Court"/>
    <s v="N14"/>
    <x v="2"/>
    <s v="North"/>
    <s v="3KB"/>
    <n v="1129"/>
    <m/>
    <n v="0"/>
    <n v="690"/>
    <s v="RBS"/>
    <m/>
    <d v="2008-01-11T00:00:00"/>
    <d v="2014-11-14T00:00:00"/>
    <d v="2014-11-27T00:00:00"/>
    <d v="2014-12-02T00:00:00"/>
    <s v="20-Mar-2020"/>
    <n v="0"/>
    <n v="16308"/>
    <d v="2014-12-15T00:00:00"/>
    <d v="2015-02-28T00:00:00"/>
    <m/>
    <m/>
    <n v="4"/>
    <m/>
    <m/>
    <m/>
    <n v="0"/>
    <s v=""/>
    <s v=""/>
    <s v=""/>
    <n v="0.03"/>
    <n v="0"/>
    <n v="20"/>
    <n v="0"/>
    <n v="385000"/>
    <n v="385000"/>
    <n v="0"/>
    <n v="0"/>
    <n v="0"/>
    <n v="0"/>
    <n v="0"/>
    <n v="0"/>
    <n v="385000"/>
    <n v="0"/>
    <b v="0"/>
    <b v="0"/>
    <n v="0"/>
    <n v="0"/>
    <n v="0"/>
    <n v="242535"/>
    <n v="0"/>
    <n v="0"/>
    <m/>
    <s v="PY"/>
    <n v="0"/>
    <s v="Supreme"/>
    <b v="0"/>
    <b v="0"/>
    <b v="0"/>
    <b v="0"/>
    <b v="0"/>
    <n v="0"/>
    <b v="0"/>
    <m/>
    <n v="10"/>
    <m/>
    <n v="1359"/>
    <n v="313.61538461538464"/>
    <n v="242535"/>
    <n v="13860"/>
    <n v="109355"/>
    <n v="0.45088337765683306"/>
    <n v="0.28403896103896104"/>
    <n v="557.97101449275362"/>
    <n v="16308"/>
    <n v="0"/>
    <n v="13860"/>
    <n v="385000"/>
    <n v="4.4587833219412169E-2"/>
    <n v="4.1501025290498976E-2"/>
    <s v="0000006"/>
    <n v="0"/>
    <n v="23.634782608695652"/>
    <s v="6 Catherine Court"/>
    <s v="Catherine Court ASTs"/>
    <b v="0"/>
    <s v="AST"/>
    <s v="reg"/>
    <b v="0"/>
    <n v="0"/>
    <s v="070026"/>
    <n v="2285"/>
    <d v="2015-03-21T00:00:00"/>
    <s v="F006"/>
    <n v="0"/>
    <n v="3.1211482722060126E-2"/>
    <n v="6.2584781577916596E-2"/>
    <n v="365750"/>
    <n v="0.92559999999999998"/>
    <m/>
    <n v="15179"/>
    <n v="109355"/>
    <s v="AST"/>
  </r>
  <r>
    <m/>
    <s v=""/>
    <n v="999"/>
    <n v="0"/>
    <b v="0"/>
    <s v=""/>
    <s v="146"/>
    <s v="Eaton Manor"/>
    <s v="BN3 3PT"/>
    <x v="4"/>
    <s v="South Coast"/>
    <s v="3KB"/>
    <n v="1996"/>
    <m/>
    <n v="0"/>
    <n v="765"/>
    <s v="AVIVA"/>
    <d v="2005-06-01T00:00:00"/>
    <d v="1999-02-16T00:00:00"/>
    <m/>
    <m/>
    <d v="2003-10-31T00:00:00"/>
    <s v="03-Nov-2019"/>
    <n v="0"/>
    <n v="16320"/>
    <d v="2003-12-19T00:00:00"/>
    <d v="2004-02-12T00:00:00"/>
    <m/>
    <m/>
    <n v="4"/>
    <m/>
    <m/>
    <m/>
    <n v="0"/>
    <s v=""/>
    <s v=""/>
    <s v=""/>
    <n v="0.03"/>
    <n v="0"/>
    <n v="20"/>
    <n v="0"/>
    <n v="280000"/>
    <n v="275000"/>
    <n v="0"/>
    <n v="0"/>
    <n v="0"/>
    <n v="0"/>
    <n v="0"/>
    <n v="0"/>
    <n v="275000"/>
    <n v="0"/>
    <b v="1"/>
    <b v="0"/>
    <n v="0"/>
    <n v="0"/>
    <n v="0"/>
    <n v="105765"/>
    <n v="0"/>
    <n v="0"/>
    <m/>
    <s v="PY"/>
    <n v="0"/>
    <s v="C.Marsh"/>
    <b v="0"/>
    <b v="0"/>
    <b v="0"/>
    <b v="0"/>
    <b v="0"/>
    <n v="0"/>
    <b v="1"/>
    <m/>
    <n v="7"/>
    <m/>
    <n v="1360"/>
    <n v="313.84615384615387"/>
    <n v="105765"/>
    <n v="9900"/>
    <n v="145585"/>
    <n v="1.3764950598023922"/>
    <n v="0.52939999999999998"/>
    <n v="359.47712418300654"/>
    <n v="15840"/>
    <n v="0"/>
    <n v="9900"/>
    <n v="275000"/>
    <n v="6.2468899521531097E-2"/>
    <n v="5.2765550239234453E-2"/>
    <s v="0000146"/>
    <n v="3.0303030303030304E-2"/>
    <n v="21.333333333333332"/>
    <s v="146 Eaton Manor"/>
    <s v="Eaton Manor ASTs"/>
    <b v="0"/>
    <s v="AST"/>
    <s v=""/>
    <b v="0"/>
    <n v="539"/>
    <s v="043001"/>
    <n v="248"/>
    <d v="2006-11-04T00:00:00"/>
    <s v="F146"/>
    <n v="0"/>
    <n v="4.3728228920384457E-2"/>
    <n v="0.13033612253581053"/>
    <n v="261250"/>
    <n v="0.875"/>
    <m/>
    <n v="13785"/>
    <n v="145585"/>
    <s v="AST"/>
  </r>
  <r>
    <m/>
    <s v=""/>
    <n v="1974"/>
    <n v="0"/>
    <b v="0"/>
    <s v="Unit is vacant but rent payable unti 31/3/19.  Meanwhile mod works have started."/>
    <s v="4"/>
    <s v="Balcombe House"/>
    <s v="NW1 6HA"/>
    <x v="10"/>
    <s v="NW1"/>
    <s v="1KB"/>
    <n v="1683"/>
    <m/>
    <n v="0"/>
    <n v="403"/>
    <s v="Uncharged"/>
    <m/>
    <d v="2007-01-24T00:00:00"/>
    <m/>
    <m/>
    <d v="2017-10-31T00:00:00"/>
    <s v="31-Mar-2019"/>
    <n v="0"/>
    <n v="16380"/>
    <d v="2019-03-18T00:00:00"/>
    <d v="2019-05-15T00:00:00"/>
    <m/>
    <m/>
    <n v="4"/>
    <m/>
    <m/>
    <m/>
    <n v="0"/>
    <s v="K.Gold"/>
    <s v=""/>
    <s v=""/>
    <n v="0.03"/>
    <n v="0"/>
    <n v="20"/>
    <n v="0"/>
    <n v="540000"/>
    <n v="540000"/>
    <n v="0"/>
    <n v="0"/>
    <n v="0"/>
    <n v="0"/>
    <n v="0"/>
    <n v="0"/>
    <n v="540000"/>
    <n v="0"/>
    <b v="0"/>
    <b v="0"/>
    <n v="0"/>
    <n v="0"/>
    <n v="78000"/>
    <n v="281750"/>
    <n v="0"/>
    <n v="0"/>
    <m/>
    <s v="PY"/>
    <n v="0"/>
    <s v="Invicta"/>
    <b v="0"/>
    <b v="0"/>
    <b v="0"/>
    <b v="0"/>
    <b v="0"/>
    <n v="1"/>
    <b v="0"/>
    <m/>
    <n v="8"/>
    <m/>
    <n v="1365"/>
    <n v="315"/>
    <n v="359750"/>
    <n v="19440"/>
    <n v="133810"/>
    <n v="0.37195274496177899"/>
    <n v="0.24779629629629629"/>
    <n v="1339.9503722084366"/>
    <n v="16380"/>
    <n v="0"/>
    <n v="19440"/>
    <n v="540000"/>
    <n v="3.1929824561403509E-2"/>
    <n v="2.7598440545808966E-2"/>
    <s v="0000004"/>
    <n v="0"/>
    <n v="40.645161290322584"/>
    <s v="4 Balcombe House"/>
    <s v="Boston and Balcombe ASTs"/>
    <b v="0"/>
    <s v="AST"/>
    <s v="AST"/>
    <b v="0"/>
    <n v="539"/>
    <s v="070021"/>
    <n v="637"/>
    <d v="2018-06-16T00:00:00"/>
    <s v="F04BA"/>
    <n v="193.54838709677421"/>
    <n v="2.2350876812349287E-2"/>
    <n v="5.0250221827861583E-2"/>
    <n v="513000"/>
    <n v="0.9"/>
    <m/>
    <n v="14158"/>
    <n v="133810"/>
    <s v="AST"/>
  </r>
  <r>
    <d v="2001-06-25T00:00:00"/>
    <s v="10:05:48"/>
    <n v="631"/>
    <n v="31"/>
    <b v="0"/>
    <s v=""/>
    <s v="F77"/>
    <s v="Du Cane Court"/>
    <s v="SW17"/>
    <x v="2"/>
    <s v="South West London (Outer)"/>
    <s v="2KB"/>
    <n v="3091"/>
    <m/>
    <n v="0"/>
    <n v="535"/>
    <s v="RBS"/>
    <d v="2004-06-01T00:00:00"/>
    <d v="2000-05-17T00:00:00"/>
    <d v="2001-02-16T00:00:00"/>
    <m/>
    <d v="2002-11-12T00:00:00"/>
    <s v="23-Feb-2020"/>
    <n v="0"/>
    <n v="16380"/>
    <d v="2001-04-16T00:00:00"/>
    <d v="2001-05-28T00:00:00"/>
    <m/>
    <m/>
    <n v="4"/>
    <m/>
    <m/>
    <m/>
    <n v="0"/>
    <s v=""/>
    <s v=""/>
    <s v=""/>
    <n v="0.03"/>
    <n v="0"/>
    <n v="20"/>
    <n v="4583"/>
    <n v="390000"/>
    <n v="390000"/>
    <n v="0"/>
    <n v="0"/>
    <n v="0"/>
    <n v="0"/>
    <n v="0"/>
    <n v="0"/>
    <n v="390000"/>
    <n v="0"/>
    <b v="0"/>
    <b v="0"/>
    <n v="0"/>
    <n v="0"/>
    <n v="0"/>
    <n v="106487"/>
    <n v="0"/>
    <n v="0"/>
    <d v="2001-06-25T00:00:00"/>
    <s v="MB"/>
    <n v="0"/>
    <s v=""/>
    <b v="0"/>
    <b v="0"/>
    <b v="0"/>
    <b v="0"/>
    <b v="0"/>
    <n v="0"/>
    <b v="1"/>
    <m/>
    <n v="6"/>
    <m/>
    <n v="1365"/>
    <n v="315"/>
    <n v="106487"/>
    <n v="14040"/>
    <n v="249973"/>
    <n v="2.347450862546602"/>
    <n v="0.64095641025641026"/>
    <n v="728.97196261682245"/>
    <n v="16044"/>
    <n v="0"/>
    <n v="14040"/>
    <n v="390000"/>
    <n v="4.4210526315789471E-2"/>
    <n v="3.4412955465587043E-2"/>
    <s v="F0000077"/>
    <n v="2.0942408376963352E-2"/>
    <n v="30.616822429906541"/>
    <s v="F77 Du Cane Court"/>
    <s v="Du Cane Court ASTs"/>
    <b v="0"/>
    <s v="AST"/>
    <s v=""/>
    <b v="0"/>
    <n v="539"/>
    <s v="100121"/>
    <n v="49"/>
    <d v="2011-02-24T00:00:00"/>
    <s v="FF77"/>
    <n v="0"/>
    <n v="3.0947367894022085E-2"/>
    <n v="0.11973292514579244"/>
    <n v="370500"/>
    <n v="0.95"/>
    <m/>
    <n v="12750"/>
    <n v="249973"/>
    <s v="AST"/>
  </r>
  <r>
    <d v="2001-08-09T00:00:00"/>
    <s v="10:59:56"/>
    <n v="718"/>
    <n v="31"/>
    <b v="0"/>
    <s v=""/>
    <s v="B24A"/>
    <s v="Du Cane Court"/>
    <s v="SW17"/>
    <x v="2"/>
    <s v="South West London (Outer)"/>
    <s v="2KB"/>
    <n v="2727"/>
    <m/>
    <n v="0"/>
    <n v="392"/>
    <s v="RBS"/>
    <d v="2004-06-01T00:00:00"/>
    <d v="2000-05-17T00:00:00"/>
    <m/>
    <m/>
    <d v="2009-11-15T00:00:00"/>
    <s v="13-Dec-2019"/>
    <n v="0"/>
    <n v="16380"/>
    <m/>
    <m/>
    <m/>
    <m/>
    <n v="4"/>
    <m/>
    <m/>
    <m/>
    <n v="0"/>
    <s v=""/>
    <s v=""/>
    <s v=""/>
    <n v="0.03"/>
    <n v="0"/>
    <n v="20"/>
    <n v="0"/>
    <n v="390000"/>
    <n v="390000"/>
    <n v="0"/>
    <n v="0"/>
    <n v="0"/>
    <n v="0"/>
    <n v="0"/>
    <n v="0"/>
    <n v="390000"/>
    <n v="0"/>
    <b v="0"/>
    <b v="0"/>
    <n v="0"/>
    <n v="0"/>
    <n v="0"/>
    <n v="82951"/>
    <n v="0"/>
    <n v="0"/>
    <d v="2001-06-08T00:00:00"/>
    <s v="MB"/>
    <n v="0"/>
    <s v=""/>
    <b v="0"/>
    <b v="0"/>
    <b v="0"/>
    <b v="0"/>
    <b v="0"/>
    <n v="0"/>
    <b v="1"/>
    <m/>
    <m/>
    <m/>
    <n v="1365"/>
    <n v="315"/>
    <n v="82951"/>
    <n v="14040"/>
    <n v="273509"/>
    <n v="3.2972357174717604"/>
    <n v="0.70130512820512825"/>
    <n v="994.89795918367349"/>
    <n v="15598"/>
    <n v="0"/>
    <n v="14040"/>
    <n v="390000"/>
    <n v="4.4210526315789471E-2"/>
    <n v="3.539541160593792E-2"/>
    <s v="B0000024"/>
    <n v="5.0134632645210925E-2"/>
    <n v="41.785714285714285"/>
    <s v="B24A Du Cane Court"/>
    <s v="Du Cane Court ASTs"/>
    <b v="0"/>
    <s v="AST"/>
    <s v=""/>
    <b v="0"/>
    <n v="539"/>
    <s v="100121"/>
    <n v="80"/>
    <d v="2009-12-14T00:00:00"/>
    <s v="FB24A"/>
    <n v="0"/>
    <n v="3.0947367894022085E-2"/>
    <n v="0.15809333220817109"/>
    <n v="370500"/>
    <n v="0.95"/>
    <m/>
    <n v="13114"/>
    <n v="273509"/>
    <s v="AST"/>
  </r>
  <r>
    <m/>
    <s v=""/>
    <n v="2416"/>
    <n v="0"/>
    <b v="0"/>
    <s v=""/>
    <s v="27"/>
    <s v="Eaton Manor"/>
    <s v="BN3"/>
    <x v="4"/>
    <s v="Sussex"/>
    <s v="4K2B L"/>
    <n v="1996"/>
    <m/>
    <n v="0"/>
    <n v="1100"/>
    <s v="AVIVA"/>
    <m/>
    <d v="1999-02-16T00:00:00"/>
    <m/>
    <m/>
    <d v="2017-08-31T00:00:00"/>
    <s v="25-Oct-2019"/>
    <n v="0"/>
    <n v="16380"/>
    <d v="2009-04-20T00:00:00"/>
    <d v="2009-06-26T00:00:00"/>
    <d v="2017-09-26T00:00:00"/>
    <m/>
    <n v="4"/>
    <m/>
    <m/>
    <m/>
    <n v="0"/>
    <s v="Priors"/>
    <s v=""/>
    <s v=""/>
    <n v="0.03"/>
    <n v="0"/>
    <n v="20"/>
    <n v="0"/>
    <n v="375000"/>
    <n v="375000"/>
    <n v="0"/>
    <n v="0"/>
    <n v="0"/>
    <n v="0"/>
    <n v="0"/>
    <n v="0"/>
    <n v="375000"/>
    <n v="0"/>
    <b v="1"/>
    <b v="0"/>
    <n v="0"/>
    <n v="0"/>
    <n v="0"/>
    <n v="110189"/>
    <n v="0"/>
    <n v="0"/>
    <m/>
    <s v="PY"/>
    <n v="0"/>
    <s v="Maguire"/>
    <b v="0"/>
    <b v="0"/>
    <b v="0"/>
    <b v="0"/>
    <b v="0"/>
    <n v="0"/>
    <b v="0"/>
    <n v="79"/>
    <n v="9"/>
    <m/>
    <n v="1365"/>
    <n v="315"/>
    <n v="110189"/>
    <n v="13500"/>
    <n v="232561"/>
    <n v="2.1105645754113387"/>
    <n v="0.62016266666666664"/>
    <n v="340.90909090909093"/>
    <n v="15600"/>
    <n v="0"/>
    <n v="13500"/>
    <n v="375000"/>
    <n v="4.597894736842105E-2"/>
    <n v="3.8863157894736843E-2"/>
    <s v="0000027"/>
    <n v="0.05"/>
    <n v="14.890909090909091"/>
    <s v="27 Eaton Manor"/>
    <s v="Eaton Manor ASTs"/>
    <b v="0"/>
    <s v="AST"/>
    <s v="AST"/>
    <b v="0"/>
    <n v="539"/>
    <s v="043001"/>
    <n v="1108"/>
    <d v="2017-10-26T00:00:00"/>
    <s v="F027"/>
    <n v="0"/>
    <n v="3.2185262609782966E-2"/>
    <n v="0.12564775068291753"/>
    <n v="356250"/>
    <n v="0.875"/>
    <m/>
    <n v="13845"/>
    <n v="232561"/>
    <s v="AST"/>
  </r>
  <r>
    <m/>
    <s v=""/>
    <n v="1966"/>
    <n v="0"/>
    <b v="0"/>
    <s v=""/>
    <s v="47"/>
    <s v="Merton Mansions"/>
    <s v="SW20"/>
    <x v="2"/>
    <s v="South West London (Outer)"/>
    <s v="3KB"/>
    <n v="2386"/>
    <m/>
    <n v="0"/>
    <n v="765"/>
    <s v="HSBC"/>
    <d v="2005-05-01T00:00:00"/>
    <d v="1980-03-25T00:00:00"/>
    <m/>
    <m/>
    <d v="2017-11-30T00:00:00"/>
    <s v="19-Dec-2019"/>
    <n v="0"/>
    <n v="16380"/>
    <d v="2014-03-03T00:00:00"/>
    <d v="2014-03-14T00:00:00"/>
    <m/>
    <m/>
    <n v="4"/>
    <m/>
    <m/>
    <m/>
    <n v="0"/>
    <s v="Goodfellows"/>
    <s v=""/>
    <s v=""/>
    <n v="0.03"/>
    <n v="0"/>
    <n v="20"/>
    <n v="0"/>
    <n v="395000"/>
    <n v="385000"/>
    <n v="0"/>
    <n v="0"/>
    <n v="0"/>
    <n v="0"/>
    <n v="0"/>
    <n v="0"/>
    <n v="385000"/>
    <n v="0"/>
    <b v="1"/>
    <b v="0"/>
    <n v="0"/>
    <n v="0"/>
    <n v="0"/>
    <n v="76445"/>
    <n v="0"/>
    <n v="0"/>
    <m/>
    <s v="FC"/>
    <n v="0"/>
    <s v="A&amp;K"/>
    <b v="0"/>
    <b v="0"/>
    <b v="0"/>
    <b v="0"/>
    <b v="0"/>
    <n v="0"/>
    <b v="1"/>
    <m/>
    <n v="1"/>
    <m/>
    <n v="1365"/>
    <n v="315"/>
    <n v="76445"/>
    <n v="13860"/>
    <n v="275445"/>
    <n v="3.6031787559683432"/>
    <n v="0.71544155844155843"/>
    <n v="503.26797385620915"/>
    <n v="15600"/>
    <n v="0"/>
    <n v="13860"/>
    <n v="385000"/>
    <n v="4.4784688995215309E-2"/>
    <n v="3.6787423103212577E-2"/>
    <s v="0000047"/>
    <n v="0.05"/>
    <n v="21.411764705882351"/>
    <s v="47 Merton Mansions"/>
    <s v="Merton Mansions ASTs"/>
    <b v="0"/>
    <s v="AST"/>
    <s v=""/>
    <b v="0"/>
    <n v="539"/>
    <s v="003007"/>
    <n v="629"/>
    <d v="2017-12-20T00:00:00"/>
    <s v="F047"/>
    <n v="0"/>
    <n v="3.134928176277562E-2"/>
    <n v="0.17600889528419125"/>
    <n v="365750"/>
    <n v="0.95"/>
    <m/>
    <n v="13455"/>
    <n v="275445"/>
    <s v="AST"/>
  </r>
  <r>
    <m/>
    <s v=""/>
    <n v="1404"/>
    <n v="0"/>
    <b v="0"/>
    <s v=""/>
    <s v="1"/>
    <s v="St James Court"/>
    <s v="KT1"/>
    <x v="1"/>
    <s v="South"/>
    <s v="3KB"/>
    <n v="1404"/>
    <m/>
    <n v="0"/>
    <n v="660"/>
    <s v="RBS"/>
    <d v="2002-07-22T00:00:00"/>
    <d v="2002-04-30T00:00:00"/>
    <m/>
    <m/>
    <d v="2018-01-01T00:00:00"/>
    <s v="01-Feb-2020"/>
    <n v="0"/>
    <n v="16380"/>
    <d v="2015-10-05T00:00:00"/>
    <d v="2015-10-26T00:00:00"/>
    <m/>
    <m/>
    <n v="4"/>
    <m/>
    <m/>
    <m/>
    <n v="0"/>
    <s v=""/>
    <s v=""/>
    <s v=""/>
    <n v="0.03"/>
    <n v="0"/>
    <n v="20"/>
    <n v="0"/>
    <n v="385000"/>
    <n v="370000"/>
    <n v="0"/>
    <n v="0"/>
    <n v="0"/>
    <n v="0"/>
    <n v="0"/>
    <n v="0"/>
    <n v="370000"/>
    <n v="0"/>
    <b v="1"/>
    <b v="0"/>
    <n v="0"/>
    <n v="0"/>
    <n v="0"/>
    <n v="117584"/>
    <n v="0"/>
    <n v="0"/>
    <m/>
    <s v="FC"/>
    <n v="0"/>
    <s v="Black"/>
    <b v="0"/>
    <b v="0"/>
    <b v="0"/>
    <b v="0"/>
    <b v="0"/>
    <n v="0"/>
    <b v="0"/>
    <m/>
    <n v="3"/>
    <m/>
    <n v="1365"/>
    <n v="315"/>
    <n v="117584"/>
    <n v="13320"/>
    <n v="220596"/>
    <n v="1.876071574363859"/>
    <n v="0.59620540540540545"/>
    <n v="560.60606060606062"/>
    <n v="15600"/>
    <n v="0"/>
    <n v="13320"/>
    <n v="370000"/>
    <n v="4.6600284495021335E-2"/>
    <n v="4.1072546230440966E-2"/>
    <s v="0000001"/>
    <n v="0.05"/>
    <n v="24.818181818181817"/>
    <s v="1 St James Court"/>
    <s v="St James Court ASTs"/>
    <b v="0"/>
    <s v="AST"/>
    <s v="AST"/>
    <b v="0"/>
    <n v="539"/>
    <s v="070008"/>
    <n v="390"/>
    <d v="2018-02-02T00:00:00"/>
    <s v="F001"/>
    <n v="0"/>
    <n v="3.2620198590996255E-2"/>
    <n v="0.12278031024629202"/>
    <n v="351500"/>
    <n v="0.95"/>
    <m/>
    <n v="14437"/>
    <n v="220596"/>
    <s v="AST"/>
  </r>
  <r>
    <m/>
    <s v=""/>
    <n v="1038"/>
    <n v="0"/>
    <b v="0"/>
    <s v=""/>
    <s v="31"/>
    <s v="Eaton Manor"/>
    <s v="BN3 3PT"/>
    <x v="4"/>
    <s v="South Coast"/>
    <s v="4K2B L"/>
    <n v="2415"/>
    <m/>
    <n v="0"/>
    <n v="1080"/>
    <s v="AVIVA"/>
    <d v="2005-06-01T00:00:00"/>
    <d v="1999-02-16T00:00:00"/>
    <m/>
    <m/>
    <d v="2018-02-28T00:00:00"/>
    <s v="20-Jul-2019"/>
    <n v="0"/>
    <n v="16500"/>
    <d v="2018-03-12T00:00:00"/>
    <d v="2018-03-23T00:00:00"/>
    <m/>
    <m/>
    <n v="4"/>
    <m/>
    <m/>
    <m/>
    <n v="0"/>
    <s v="Priors"/>
    <s v=""/>
    <s v=""/>
    <n v="0.03"/>
    <n v="0"/>
    <n v="20"/>
    <n v="0"/>
    <n v="375000"/>
    <n v="375000"/>
    <n v="0"/>
    <n v="0"/>
    <n v="0"/>
    <n v="0"/>
    <n v="0"/>
    <n v="0"/>
    <n v="375000"/>
    <n v="0"/>
    <b v="0"/>
    <b v="0"/>
    <n v="0"/>
    <n v="0"/>
    <n v="0"/>
    <n v="172474"/>
    <n v="0"/>
    <n v="0"/>
    <m/>
    <s v="PY"/>
    <n v="0"/>
    <s v="Maguire"/>
    <b v="0"/>
    <b v="0"/>
    <b v="0"/>
    <b v="0"/>
    <b v="0"/>
    <n v="0"/>
    <b v="1"/>
    <m/>
    <n v="1"/>
    <m/>
    <n v="1375"/>
    <n v="317.30769230769232"/>
    <n v="172474"/>
    <n v="13500"/>
    <n v="170276"/>
    <n v="0.98725605018727458"/>
    <n v="0.45406933333333332"/>
    <n v="347.22222222222223"/>
    <n v="17400"/>
    <n v="0"/>
    <n v="13500"/>
    <n v="375000"/>
    <n v="4.6315789473684213E-2"/>
    <n v="3.8023859649122804E-2"/>
    <s v="0000031"/>
    <n v="-5.1724137931034482E-2"/>
    <n v="15.277777777777779"/>
    <s v="31 Eaton Manor"/>
    <s v="Eaton Manor ASTs"/>
    <b v="0"/>
    <s v="AST"/>
    <s v="AST"/>
    <b v="0"/>
    <n v="539"/>
    <s v="043001"/>
    <n v="286"/>
    <d v="2018-07-21T00:00:00"/>
    <s v="F031"/>
    <n v="0"/>
    <n v="3.2421052079451715E-2"/>
    <n v="7.8539374050581534E-2"/>
    <n v="356250"/>
    <n v="0.875"/>
    <m/>
    <n v="13546"/>
    <n v="170276"/>
    <s v="AST"/>
  </r>
  <r>
    <m/>
    <s v=""/>
    <n v="1069"/>
    <n v="0"/>
    <b v="0"/>
    <s v=""/>
    <s v="14"/>
    <s v="Eaton Manor"/>
    <s v="BN3 3PT"/>
    <x v="4"/>
    <s v="South Coast"/>
    <s v="4K2B L"/>
    <n v="2415"/>
    <m/>
    <n v="0"/>
    <n v="1070"/>
    <s v="AVIVA"/>
    <d v="2005-06-01T00:00:00"/>
    <d v="1999-02-16T00:00:00"/>
    <m/>
    <m/>
    <d v="2008-01-01T00:00:00"/>
    <s v="31-Jul-2019"/>
    <n v="0"/>
    <n v="16512"/>
    <d v="2006-10-16T00:00:00"/>
    <d v="2006-12-15T00:00:00"/>
    <m/>
    <m/>
    <n v="4"/>
    <m/>
    <m/>
    <m/>
    <n v="0"/>
    <s v=""/>
    <s v=""/>
    <s v=""/>
    <n v="0.03"/>
    <n v="0"/>
    <n v="20"/>
    <n v="0"/>
    <n v="375000"/>
    <n v="375000"/>
    <n v="0"/>
    <n v="0"/>
    <n v="0"/>
    <n v="0"/>
    <n v="0"/>
    <n v="0"/>
    <n v="375000"/>
    <n v="0"/>
    <b v="1"/>
    <b v="0"/>
    <n v="0"/>
    <n v="0"/>
    <n v="0"/>
    <n v="129899"/>
    <n v="0"/>
    <n v="0"/>
    <m/>
    <s v="PY"/>
    <n v="0"/>
    <s v="Maguire"/>
    <b v="0"/>
    <b v="0"/>
    <b v="0"/>
    <b v="0"/>
    <b v="0"/>
    <n v="0"/>
    <b v="1"/>
    <m/>
    <n v="8"/>
    <m/>
    <n v="1376"/>
    <n v="317.53846153846155"/>
    <n v="129899"/>
    <n v="13500"/>
    <n v="212851"/>
    <n v="1.6385884417893901"/>
    <n v="0.5676026666666667"/>
    <n v="350.46728971962619"/>
    <n v="14400"/>
    <n v="0"/>
    <n v="13500"/>
    <n v="375000"/>
    <n v="4.6349473684210524E-2"/>
    <n v="3.8057543859649122E-2"/>
    <s v="0000014"/>
    <n v="0.14666666666666667"/>
    <n v="15.43177570093458"/>
    <s v="14 Eaton Manor"/>
    <s v="Eaton Manor ASTs"/>
    <b v="0"/>
    <s v="AST"/>
    <s v="AST exc"/>
    <b v="0"/>
    <n v="539"/>
    <s v="043001"/>
    <n v="312"/>
    <d v="2008-01-31T00:00:00"/>
    <s v="F014"/>
    <n v="0"/>
    <n v="3.2444631026418584E-2"/>
    <n v="0.10437339779367047"/>
    <n v="356250"/>
    <n v="0.875"/>
    <m/>
    <n v="13558"/>
    <n v="212851"/>
    <s v="AST"/>
  </r>
  <r>
    <d v="2001-08-09T00:00:00"/>
    <s v="10:59:44"/>
    <n v="732"/>
    <n v="31"/>
    <b v="0"/>
    <s v=""/>
    <s v="F46"/>
    <s v="Du Cane Court"/>
    <s v="SW17"/>
    <x v="2"/>
    <s v="South West London (Outer)"/>
    <s v="2KB"/>
    <n v="2909"/>
    <m/>
    <n v="0"/>
    <n v="446"/>
    <s v="RBS"/>
    <d v="2004-06-01T00:00:00"/>
    <d v="2000-05-17T00:00:00"/>
    <m/>
    <m/>
    <d v="2015-02-27T00:00:00"/>
    <s v="13-Oct-2019"/>
    <n v="0"/>
    <n v="16560"/>
    <m/>
    <m/>
    <m/>
    <m/>
    <n v="4"/>
    <m/>
    <m/>
    <m/>
    <n v="0"/>
    <s v=""/>
    <s v=""/>
    <s v=""/>
    <n v="0.03"/>
    <n v="0"/>
    <n v="20"/>
    <n v="0"/>
    <n v="390000"/>
    <n v="390000"/>
    <n v="0"/>
    <n v="0"/>
    <n v="0"/>
    <n v="0"/>
    <n v="0"/>
    <n v="0"/>
    <n v="390000"/>
    <n v="0"/>
    <b v="0"/>
    <b v="0"/>
    <n v="0"/>
    <n v="0"/>
    <n v="0"/>
    <n v="119338"/>
    <n v="0"/>
    <n v="0"/>
    <d v="2001-06-08T00:00:00"/>
    <s v="MB"/>
    <n v="0"/>
    <s v=""/>
    <b v="0"/>
    <b v="0"/>
    <b v="0"/>
    <b v="0"/>
    <b v="0"/>
    <n v="0"/>
    <b v="1"/>
    <m/>
    <m/>
    <m/>
    <n v="1380"/>
    <n v="318.46153846153845"/>
    <n v="119338"/>
    <n v="14040"/>
    <n v="237122"/>
    <n v="1.9869781628651393"/>
    <n v="0.6080051282051282"/>
    <n v="874.43946188340806"/>
    <n v="16080"/>
    <n v="0"/>
    <n v="14040"/>
    <n v="390000"/>
    <n v="4.4696356275303641E-2"/>
    <n v="3.5390013495276651E-2"/>
    <s v="F0000046"/>
    <n v="2.9850746268656716E-2"/>
    <n v="37.130044843049326"/>
    <s v="F46 Du Cane Court"/>
    <s v="Du Cane Court ASTs"/>
    <b v="0"/>
    <s v="AST"/>
    <s v=""/>
    <b v="0"/>
    <n v="539"/>
    <s v="100121"/>
    <n v="94"/>
    <d v="2016-10-14T00:00:00"/>
    <s v="FF46"/>
    <n v="0"/>
    <n v="3.128744885989046E-2"/>
    <n v="0.10987279827045869"/>
    <n v="370500"/>
    <n v="0.95"/>
    <m/>
    <n v="13112"/>
    <n v="237122"/>
    <s v="AST"/>
  </r>
  <r>
    <m/>
    <s v=""/>
    <n v="2369"/>
    <n v="0"/>
    <b v="0"/>
    <s v=""/>
    <s v="60"/>
    <s v="Eaton Manor"/>
    <s v="BN3"/>
    <x v="4"/>
    <s v="Sussex"/>
    <s v="4K2B L"/>
    <n v="2415"/>
    <m/>
    <n v="0"/>
    <n v="1100"/>
    <s v="AVIVA"/>
    <m/>
    <d v="1999-02-16T00:00:00"/>
    <d v="2008-08-26T00:00:00"/>
    <m/>
    <d v="2015-03-31T00:00:00"/>
    <s v="15-May-2018"/>
    <n v="0"/>
    <n v="16560"/>
    <d v="2015-04-01T00:00:00"/>
    <d v="2015-04-10T00:00:00"/>
    <m/>
    <m/>
    <n v="4"/>
    <m/>
    <m/>
    <m/>
    <n v="0"/>
    <s v="Priors/Y.Lee"/>
    <s v=""/>
    <s v=""/>
    <n v="0.03"/>
    <n v="0"/>
    <n v="20"/>
    <n v="0"/>
    <n v="375000"/>
    <n v="375000"/>
    <n v="0"/>
    <n v="0"/>
    <n v="0"/>
    <n v="0"/>
    <n v="0"/>
    <n v="0"/>
    <n v="375000"/>
    <n v="0"/>
    <b v="1"/>
    <b v="0"/>
    <n v="0"/>
    <n v="0"/>
    <n v="0"/>
    <n v="125344"/>
    <n v="0"/>
    <n v="0"/>
    <m/>
    <s v="PY"/>
    <n v="0"/>
    <s v="Maguire"/>
    <b v="0"/>
    <b v="0"/>
    <b v="0"/>
    <b v="0"/>
    <b v="0"/>
    <n v="0"/>
    <b v="0"/>
    <m/>
    <n v="1"/>
    <m/>
    <n v="1380"/>
    <n v="318.46153846153845"/>
    <n v="125344"/>
    <n v="13500"/>
    <n v="217406"/>
    <n v="1.7344747255552719"/>
    <n v="0.57974933333333334"/>
    <n v="340.90909090909093"/>
    <n v="16872"/>
    <n v="0"/>
    <n v="13500"/>
    <n v="375000"/>
    <n v="4.6484210526315788E-2"/>
    <n v="3.8192280701754386E-2"/>
    <s v="0000060"/>
    <n v="-1.849217638691323E-2"/>
    <n v="15.054545454545455"/>
    <s v="60 Eaton Manor"/>
    <s v="Eaton Manor ASTs"/>
    <b v="0"/>
    <s v="AST"/>
    <s v=""/>
    <b v="0"/>
    <n v="539"/>
    <s v="043001"/>
    <n v="1057"/>
    <d v="2015-05-16T00:00:00"/>
    <s v="F060"/>
    <n v="0"/>
    <n v="3.2538946814286082E-2"/>
    <n v="0.10854927240234874"/>
    <n v="356250"/>
    <n v="0.875"/>
    <m/>
    <n v="13606"/>
    <n v="217406"/>
    <s v="AST"/>
  </r>
  <r>
    <m/>
    <s v=""/>
    <n v="1048"/>
    <n v="0"/>
    <b v="0"/>
    <s v=""/>
    <s v="65"/>
    <s v="Eaton Manor"/>
    <s v="BN3 3PT"/>
    <x v="4"/>
    <s v="South Coast"/>
    <s v="4K2B L"/>
    <n v="2415"/>
    <m/>
    <n v="0"/>
    <n v="1180"/>
    <s v="AVIVA"/>
    <d v="2005-06-01T00:00:00"/>
    <d v="1999-02-16T00:00:00"/>
    <m/>
    <m/>
    <m/>
    <s v="30-Sep-2019"/>
    <n v="0"/>
    <n v="16588"/>
    <m/>
    <m/>
    <m/>
    <m/>
    <n v="4"/>
    <m/>
    <m/>
    <m/>
    <n v="0"/>
    <s v=""/>
    <s v=""/>
    <s v=""/>
    <n v="0.03"/>
    <n v="0"/>
    <n v="20"/>
    <n v="0"/>
    <n v="375000"/>
    <n v="375000"/>
    <n v="0"/>
    <n v="0"/>
    <n v="0"/>
    <n v="0"/>
    <n v="0"/>
    <n v="0"/>
    <n v="375000"/>
    <n v="0"/>
    <b v="0"/>
    <b v="0"/>
    <n v="0"/>
    <n v="0"/>
    <n v="0"/>
    <n v="131567"/>
    <n v="0"/>
    <n v="0"/>
    <m/>
    <s v="PY"/>
    <n v="0"/>
    <s v=""/>
    <b v="0"/>
    <b v="0"/>
    <b v="0"/>
    <b v="0"/>
    <b v="0"/>
    <n v="0"/>
    <b v="1"/>
    <m/>
    <m/>
    <m/>
    <n v="1382.3333333333333"/>
    <n v="319"/>
    <n v="131567"/>
    <n v="13500"/>
    <n v="211183"/>
    <n v="1.6051365463984131"/>
    <n v="0.56315466666666669"/>
    <n v="317.79661016949154"/>
    <n v="16856"/>
    <n v="0"/>
    <n v="13500"/>
    <n v="375000"/>
    <n v="4.656280701754386E-2"/>
    <n v="3.8270877192982458E-2"/>
    <s v="0000065"/>
    <n v="-1.5899383009017561E-2"/>
    <n v="14.057627118644067"/>
    <s v="65 Eaton Manor"/>
    <s v="Eaton Manor ASTs"/>
    <b v="0"/>
    <s v="AST"/>
    <s v=""/>
    <b v="0"/>
    <n v="539"/>
    <s v="043001"/>
    <n v="296"/>
    <d v="2002-03-15T00:00:00"/>
    <s v="F065"/>
    <n v="0"/>
    <n v="3.2593964357208786E-2"/>
    <n v="0.10362780940509399"/>
    <n v="356250"/>
    <n v="0.875"/>
    <m/>
    <n v="13634"/>
    <n v="211183"/>
    <s v="AST"/>
  </r>
  <r>
    <m/>
    <s v=""/>
    <n v="1697"/>
    <n v="0"/>
    <b v="0"/>
    <s v=""/>
    <s v="87"/>
    <s v="Wick Hall"/>
    <s v="BN3"/>
    <x v="3"/>
    <s v="South Coast"/>
    <s v="3KB L"/>
    <n v="2786"/>
    <m/>
    <n v="0"/>
    <n v="1017"/>
    <s v="Uncharged"/>
    <d v="2004-01-28T00:00:00"/>
    <d v="1983-08-01T00:00:00"/>
    <m/>
    <m/>
    <d v="2005-12-05T00:00:00"/>
    <s v="28-Feb-2020"/>
    <n v="0"/>
    <n v="16632"/>
    <d v="2006-01-16T00:00:00"/>
    <d v="2006-03-24T00:00:00"/>
    <m/>
    <m/>
    <n v="4"/>
    <m/>
    <m/>
    <m/>
    <n v="0"/>
    <s v=""/>
    <s v=""/>
    <s v=""/>
    <n v="0.03"/>
    <n v="0"/>
    <n v="20"/>
    <n v="0"/>
    <n v="345000"/>
    <n v="385000"/>
    <n v="0"/>
    <n v="0"/>
    <n v="0"/>
    <n v="0"/>
    <n v="0"/>
    <n v="0"/>
    <n v="385000"/>
    <n v="0"/>
    <b v="1"/>
    <b v="0"/>
    <n v="0"/>
    <n v="0"/>
    <n v="0"/>
    <n v="40655"/>
    <n v="0"/>
    <n v="0"/>
    <m/>
    <s v="FC"/>
    <n v="0"/>
    <s v="Maguire"/>
    <b v="0"/>
    <b v="0"/>
    <b v="0"/>
    <b v="0"/>
    <b v="0"/>
    <n v="0"/>
    <b v="1"/>
    <m/>
    <n v="9"/>
    <m/>
    <n v="1386"/>
    <n v="319.84615384615387"/>
    <n v="40655"/>
    <n v="13860"/>
    <n v="311235"/>
    <n v="7.655515926700283"/>
    <n v="0.80840259740259746"/>
    <n v="378.56440511307767"/>
    <n v="15996"/>
    <n v="0"/>
    <n v="13860"/>
    <n v="385000"/>
    <n v="4.5473684210526319E-2"/>
    <n v="3.6382775119617225E-2"/>
    <s v="0000087"/>
    <n v="3.9759939984996252E-2"/>
    <n v="16.353982300884955"/>
    <s v="87 Wick Hall"/>
    <s v="Wick Hall ASTs"/>
    <b v="0"/>
    <s v="AST"/>
    <s v=""/>
    <b v="0"/>
    <n v="539"/>
    <s v="008605"/>
    <n v="470"/>
    <d v="2008-03-01T00:00:00"/>
    <s v="F087"/>
    <n v="0"/>
    <n v="3.1831578405279864E-2"/>
    <n v="0.32731521338088798"/>
    <n v="365750"/>
    <n v="0.91"/>
    <m/>
    <n v="13307"/>
    <n v="311235"/>
    <s v="AST"/>
  </r>
  <r>
    <d v="2001-07-26T00:00:00"/>
    <s v="11:12:03"/>
    <n v="747"/>
    <n v="31"/>
    <b v="0"/>
    <s v=""/>
    <s v="K58"/>
    <s v="Du Cane Court"/>
    <s v="SW17"/>
    <x v="2"/>
    <s v="South West London (Outer)"/>
    <s v="2KB"/>
    <n v="2909"/>
    <m/>
    <n v="0"/>
    <n v="436"/>
    <s v="RBS"/>
    <d v="2004-06-01T00:00:00"/>
    <d v="2000-05-17T00:00:00"/>
    <m/>
    <m/>
    <d v="2018-05-08T00:00:00"/>
    <s v="20-Jul-2019"/>
    <n v="0"/>
    <n v="16640"/>
    <d v="2018-05-21T00:00:00"/>
    <d v="2018-07-20T00:00:00"/>
    <m/>
    <m/>
    <n v="4"/>
    <m/>
    <m/>
    <m/>
    <n v="0"/>
    <s v="Bushells"/>
    <s v=""/>
    <s v=""/>
    <n v="0.03"/>
    <n v="0"/>
    <n v="20"/>
    <n v="0"/>
    <n v="390000"/>
    <n v="390000"/>
    <n v="0"/>
    <n v="0"/>
    <n v="0"/>
    <n v="0"/>
    <n v="0"/>
    <n v="0"/>
    <n v="390000"/>
    <n v="0"/>
    <b v="1"/>
    <b v="0"/>
    <n v="0"/>
    <n v="0"/>
    <n v="0"/>
    <n v="161029"/>
    <n v="0"/>
    <n v="0"/>
    <d v="2001-06-08T00:00:00"/>
    <s v="MB"/>
    <n v="0"/>
    <s v="Askey"/>
    <b v="0"/>
    <b v="0"/>
    <b v="0"/>
    <b v="0"/>
    <b v="0"/>
    <n v="0"/>
    <b v="1"/>
    <m/>
    <n v="8"/>
    <m/>
    <n v="1386.6666666666667"/>
    <n v="320"/>
    <n v="161029"/>
    <n v="14040"/>
    <n v="195431"/>
    <n v="1.2136385371579033"/>
    <n v="0.5011051282051282"/>
    <n v="894.49541284403665"/>
    <n v="15120"/>
    <n v="0"/>
    <n v="14040"/>
    <n v="390000"/>
    <n v="4.4912280701754383E-2"/>
    <n v="3.5605937921727393E-2"/>
    <s v="K0000058"/>
    <n v="0.10052910052910052"/>
    <n v="38.165137614678898"/>
    <s v="K58 Du Cane Court"/>
    <s v="Du Cane Court ASTs"/>
    <b v="0"/>
    <s v="AST"/>
    <s v="AST"/>
    <b v="0"/>
    <n v="539"/>
    <s v="100121"/>
    <n v="109"/>
    <d v="2018-07-21T00:00:00"/>
    <s v="FK58"/>
    <n v="0"/>
    <n v="3.1438595955831962E-2"/>
    <n v="8.1923131858236714E-2"/>
    <n v="370500"/>
    <n v="0.95"/>
    <m/>
    <n v="13192"/>
    <n v="195431"/>
    <s v="AST"/>
  </r>
  <r>
    <m/>
    <s v=""/>
    <n v="3686"/>
    <n v="0"/>
    <b v="0"/>
    <s v=""/>
    <s v="80"/>
    <s v="Florin Court"/>
    <s v="EC1M"/>
    <x v="10"/>
    <s v="London City Fringe"/>
    <s v="1KB"/>
    <n v="4089"/>
    <m/>
    <n v="0"/>
    <n v="207"/>
    <s v="RBS"/>
    <m/>
    <d v="1998-06-24T00:00:00"/>
    <m/>
    <m/>
    <d v="2018-01-28T00:00:00"/>
    <s v="11-May-2019"/>
    <n v="0"/>
    <n v="16640"/>
    <d v="2018-02-26T00:00:00"/>
    <d v="2018-03-19T00:00:00"/>
    <m/>
    <m/>
    <n v="4"/>
    <m/>
    <m/>
    <m/>
    <n v="0"/>
    <s v=""/>
    <s v=""/>
    <s v=""/>
    <n v="0.03"/>
    <n v="0"/>
    <n v="20"/>
    <n v="0"/>
    <n v="390000"/>
    <n v="390000"/>
    <n v="0"/>
    <n v="0"/>
    <n v="0"/>
    <n v="0"/>
    <n v="0"/>
    <n v="0"/>
    <n v="390000"/>
    <n v="0"/>
    <b v="0"/>
    <b v="0"/>
    <n v="0"/>
    <n v="0"/>
    <n v="0"/>
    <n v="89886"/>
    <n v="0"/>
    <n v="0"/>
    <m/>
    <s v="MB"/>
    <n v="0"/>
    <s v="PB"/>
    <b v="0"/>
    <b v="0"/>
    <b v="0"/>
    <b v="0"/>
    <b v="0"/>
    <n v="0"/>
    <b v="0"/>
    <m/>
    <n v="3"/>
    <m/>
    <n v="1386.6666666666667"/>
    <n v="320"/>
    <n v="89886"/>
    <n v="14040"/>
    <n v="266574"/>
    <n v="2.9656898738401978"/>
    <n v="0.6835230769230769"/>
    <n v="1884.0579710144928"/>
    <n v="16640"/>
    <n v="0"/>
    <n v="14040"/>
    <n v="390000"/>
    <n v="4.4912280701754383E-2"/>
    <n v="3.3875843454790826E-2"/>
    <s v="0000080"/>
    <n v="0"/>
    <n v="80.386473429951693"/>
    <s v="80 Florin Court"/>
    <s v="Florin Court ASTs"/>
    <b v="0"/>
    <s v="AST"/>
    <s v="AST"/>
    <b v="0"/>
    <n v="0"/>
    <s v="121201"/>
    <n v="2414"/>
    <d v="2018-05-12T00:00:00"/>
    <s v="F080"/>
    <n v="0"/>
    <n v="3.1438595955831962E-2"/>
    <n v="0.13963242329172507"/>
    <n v="370500"/>
    <n v="0.95"/>
    <m/>
    <n v="12551"/>
    <n v="266574"/>
    <s v="AST"/>
  </r>
  <r>
    <m/>
    <s v=""/>
    <n v="1046"/>
    <n v="0"/>
    <b v="0"/>
    <s v=""/>
    <s v="59"/>
    <s v="Eaton Manor"/>
    <s v="BN3 3PT"/>
    <x v="4"/>
    <s v="South Coast"/>
    <s v="4K2B L"/>
    <n v="2415"/>
    <m/>
    <n v="0"/>
    <n v="1180"/>
    <s v="AVIVA"/>
    <d v="2005-06-01T00:00:00"/>
    <d v="1999-02-16T00:00:00"/>
    <m/>
    <m/>
    <d v="2018-08-29T00:00:00"/>
    <s v="21-Jan-2020"/>
    <n v="0"/>
    <n v="16668"/>
    <d v="2018-09-17T00:00:00"/>
    <d v="2018-11-23T00:00:00"/>
    <m/>
    <m/>
    <n v="4"/>
    <m/>
    <m/>
    <m/>
    <n v="0"/>
    <s v="Priors"/>
    <s v=""/>
    <s v=""/>
    <n v="0.03"/>
    <n v="0"/>
    <n v="20"/>
    <n v="0"/>
    <n v="375000"/>
    <n v="375000"/>
    <n v="0"/>
    <n v="0"/>
    <n v="0"/>
    <n v="0"/>
    <n v="0"/>
    <n v="0"/>
    <n v="375000"/>
    <n v="0"/>
    <b v="1"/>
    <b v="0"/>
    <n v="0"/>
    <n v="0"/>
    <n v="0"/>
    <n v="210017"/>
    <n v="0"/>
    <n v="0"/>
    <m/>
    <s v="PY"/>
    <n v="0"/>
    <s v="Maguire"/>
    <b v="0"/>
    <b v="0"/>
    <b v="0"/>
    <b v="0"/>
    <b v="0"/>
    <n v="0"/>
    <b v="1"/>
    <m/>
    <n v="9"/>
    <m/>
    <n v="1389"/>
    <n v="320.53846153846155"/>
    <n v="210017"/>
    <n v="13500"/>
    <n v="132733"/>
    <n v="0.63201074198755336"/>
    <n v="0.35395466666666664"/>
    <n v="317.79661016949154"/>
    <n v="17820"/>
    <n v="0"/>
    <n v="13500"/>
    <n v="375000"/>
    <n v="4.6787368421052633E-2"/>
    <n v="3.8495438596491231E-2"/>
    <s v="0000059"/>
    <n v="-6.4646464646464646E-2"/>
    <n v="14.125423728813558"/>
    <s v="59 Eaton Manor"/>
    <s v="Eaton Manor ASTs"/>
    <b v="0"/>
    <s v="Vacant"/>
    <s v="AST"/>
    <b v="0"/>
    <n v="539"/>
    <s v="043001"/>
    <n v="294"/>
    <d v="2019-01-22T00:00:00"/>
    <s v="F059"/>
    <n v="0"/>
    <n v="3.2751157336987947E-2"/>
    <n v="6.5299475756724457E-2"/>
    <n v="356250"/>
    <n v="0.875"/>
    <m/>
    <n v="13714"/>
    <n v="132733"/>
    <s v="AST"/>
  </r>
  <r>
    <m/>
    <s v=""/>
    <n v="2365"/>
    <n v="0"/>
    <b v="0"/>
    <s v=""/>
    <s v="66"/>
    <s v="Merton Mansions"/>
    <s v="SW20"/>
    <x v="2"/>
    <s v="South"/>
    <s v="3KB"/>
    <n v="2386"/>
    <m/>
    <n v="0"/>
    <n v="775"/>
    <s v="HSBC"/>
    <m/>
    <d v="1980-03-25T00:00:00"/>
    <m/>
    <m/>
    <d v="2017-12-09T00:00:00"/>
    <s v="04-Feb-2020"/>
    <n v="0"/>
    <n v="16692"/>
    <d v="2018-01-15T00:00:00"/>
    <d v="2018-02-05T00:00:00"/>
    <m/>
    <m/>
    <n v="4"/>
    <m/>
    <m/>
    <m/>
    <n v="0"/>
    <s v=""/>
    <s v=""/>
    <s v=""/>
    <n v="0.3"/>
    <n v="0"/>
    <n v="20"/>
    <n v="0"/>
    <n v="395000"/>
    <n v="385000"/>
    <n v="0"/>
    <n v="0"/>
    <n v="0"/>
    <n v="0"/>
    <n v="0"/>
    <n v="0"/>
    <n v="385000"/>
    <n v="0"/>
    <b v="1"/>
    <b v="0"/>
    <n v="0"/>
    <n v="0"/>
    <n v="0"/>
    <n v="88432"/>
    <n v="0"/>
    <n v="0"/>
    <m/>
    <s v="FC"/>
    <n v="0"/>
    <s v="Askey"/>
    <b v="0"/>
    <b v="0"/>
    <b v="0"/>
    <b v="0"/>
    <b v="0"/>
    <n v="0"/>
    <b v="0"/>
    <m/>
    <n v="3"/>
    <m/>
    <n v="1391"/>
    <n v="321"/>
    <n v="88432"/>
    <n v="138600"/>
    <n v="138718"/>
    <n v="1.5686403111995657"/>
    <n v="0.36030649350649352"/>
    <n v="496.77419354838707"/>
    <n v="16200"/>
    <n v="0"/>
    <n v="138600"/>
    <n v="385000"/>
    <n v="4.5637730690362269E-2"/>
    <n v="3.7640464798359537E-2"/>
    <s v="0000066"/>
    <n v="3.037037037037037E-2"/>
    <n v="21.538064516129033"/>
    <s v="66 Merton Mansions"/>
    <s v="Merton Mansions ASTs"/>
    <b v="0"/>
    <s v="AST"/>
    <s v="AST"/>
    <b v="0"/>
    <n v="539"/>
    <s v="003007"/>
    <n v="1053"/>
    <d v="2018-02-05T00:00:00"/>
    <s v="F066"/>
    <n v="0"/>
    <n v="3.1946410939209441E-2"/>
    <n v="0.15567893975031663"/>
    <n v="365750"/>
    <n v="0.95"/>
    <m/>
    <n v="13767"/>
    <n v="138718"/>
    <s v="AST"/>
  </r>
  <r>
    <m/>
    <s v=""/>
    <n v="2582"/>
    <n v="0"/>
    <b v="0"/>
    <s v=""/>
    <s v="28"/>
    <s v="Eaton Manor"/>
    <s v="BN33PT"/>
    <x v="4"/>
    <s v="Sussex"/>
    <s v="4K2B L"/>
    <n v="1996"/>
    <m/>
    <n v="0"/>
    <n v="1060"/>
    <s v="AVIVA"/>
    <m/>
    <d v="1999-02-16T00:00:00"/>
    <m/>
    <m/>
    <m/>
    <s v="04-Sep-2019"/>
    <n v="0"/>
    <n v="16752"/>
    <d v="2018-05-22T00:00:00"/>
    <d v="2018-08-07T00:00:00"/>
    <m/>
    <m/>
    <n v="4"/>
    <m/>
    <m/>
    <m/>
    <n v="0"/>
    <s v="Priors"/>
    <s v=""/>
    <s v=""/>
    <n v="0.03"/>
    <n v="0"/>
    <n v="20"/>
    <n v="0"/>
    <n v="375000"/>
    <n v="375000"/>
    <n v="0"/>
    <n v="0"/>
    <n v="0"/>
    <n v="0"/>
    <n v="0"/>
    <n v="0"/>
    <n v="375000"/>
    <n v="0"/>
    <b v="0"/>
    <b v="0"/>
    <n v="0"/>
    <n v="0"/>
    <n v="0"/>
    <n v="184338"/>
    <n v="0"/>
    <n v="0"/>
    <m/>
    <s v="PY"/>
    <n v="0"/>
    <s v="Maguire"/>
    <b v="0"/>
    <b v="0"/>
    <b v="0"/>
    <b v="0"/>
    <b v="0"/>
    <n v="0"/>
    <b v="0"/>
    <m/>
    <n v="11"/>
    <m/>
    <n v="1396"/>
    <n v="322.15384615384613"/>
    <n v="184338"/>
    <n v="13500"/>
    <n v="158412"/>
    <n v="0.85935618266445335"/>
    <n v="0.42243199999999997"/>
    <n v="353.77358490566036"/>
    <n v="15960"/>
    <n v="0"/>
    <n v="13500"/>
    <n v="375000"/>
    <n v="4.7023157894736843E-2"/>
    <n v="4.142035087719298E-2"/>
    <s v="0000028"/>
    <n v="4.9624060150375938E-2"/>
    <n v="15.80377358490566"/>
    <s v="28 Eaton Manor"/>
    <s v="Eaton Manor ASTs"/>
    <b v="0"/>
    <s v="AST"/>
    <s v="AST"/>
    <b v="0"/>
    <n v="0"/>
    <s v="043001"/>
    <n v="1287"/>
    <d v="1996-10-17T00:00:00"/>
    <s v="F128"/>
    <n v="0"/>
    <n v="3.2916209965756067E-2"/>
    <n v="8.0048606364395841E-2"/>
    <n v="356250"/>
    <n v="0.875"/>
    <m/>
    <n v="14756"/>
    <n v="158412"/>
    <s v="AST"/>
  </r>
  <r>
    <m/>
    <s v=""/>
    <n v="1095"/>
    <n v="0"/>
    <b v="0"/>
    <s v=""/>
    <s v="8"/>
    <s v="St James Court"/>
    <s v="KT1"/>
    <x v="1"/>
    <s v="South"/>
    <s v="3KB"/>
    <n v="1404"/>
    <m/>
    <n v="0"/>
    <n v="660"/>
    <s v="RBS"/>
    <d v="2002-04-30T00:00:00"/>
    <d v="2002-04-30T00:00:00"/>
    <m/>
    <m/>
    <d v="2016-09-18T00:00:00"/>
    <s v="16-Oct-2019"/>
    <n v="0"/>
    <n v="16788"/>
    <d v="2014-07-21T00:00:00"/>
    <d v="2014-08-08T00:00:00"/>
    <d v="2016-09-18T00:00:00"/>
    <m/>
    <n v="4"/>
    <m/>
    <m/>
    <m/>
    <n v="0"/>
    <s v="F.Leigh"/>
    <s v=""/>
    <s v=""/>
    <n v="0.03"/>
    <n v="0"/>
    <n v="20"/>
    <n v="0"/>
    <n v="385000"/>
    <n v="370000"/>
    <n v="0"/>
    <n v="0"/>
    <n v="0"/>
    <n v="0"/>
    <n v="0"/>
    <n v="0"/>
    <n v="370000"/>
    <n v="0"/>
    <b v="1"/>
    <b v="0"/>
    <n v="0"/>
    <n v="0"/>
    <n v="0"/>
    <n v="131946"/>
    <n v="0"/>
    <n v="0"/>
    <m/>
    <s v="FC"/>
    <n v="0"/>
    <s v="Askey"/>
    <b v="0"/>
    <b v="0"/>
    <b v="0"/>
    <b v="0"/>
    <b v="0"/>
    <n v="0"/>
    <b v="1"/>
    <n v="132"/>
    <n v="2"/>
    <m/>
    <n v="1399"/>
    <n v="322.84615384615387"/>
    <n v="131946"/>
    <n v="13320"/>
    <n v="206234"/>
    <n v="1.5630182044169585"/>
    <n v="0.55738918918918923"/>
    <n v="560.60606060606062"/>
    <n v="16380"/>
    <n v="0"/>
    <n v="13320"/>
    <n v="370000"/>
    <n v="4.7761024182076811E-2"/>
    <n v="4.2233285917496442E-2"/>
    <s v="0000008"/>
    <n v="2.490842490842491E-2"/>
    <n v="25.436363636363637"/>
    <s v="8 St James Court"/>
    <s v="St James Court ASTs"/>
    <b v="0"/>
    <s v="AST"/>
    <s v="AST"/>
    <b v="0"/>
    <n v="539"/>
    <s v="070008"/>
    <n v="320"/>
    <d v="2016-10-17T00:00:00"/>
    <s v="F008"/>
    <n v="0"/>
    <n v="3.343271635809799E-2"/>
    <n v="0.11250814727236901"/>
    <n v="351500"/>
    <n v="0.95"/>
    <m/>
    <n v="14845"/>
    <n v="206234"/>
    <s v="AST"/>
  </r>
  <r>
    <m/>
    <s v=""/>
    <n v="1532"/>
    <n v="0"/>
    <b v="0"/>
    <s v=""/>
    <s v="A33"/>
    <s v="Du Cane Court"/>
    <s v="SW17"/>
    <x v="2"/>
    <s v="South West London (Outer)"/>
    <s v="2KB"/>
    <n v="3272"/>
    <m/>
    <n v="0"/>
    <n v="531"/>
    <s v="RBS"/>
    <d v="2004-06-01T00:00:00"/>
    <d v="2000-05-17T00:00:00"/>
    <m/>
    <m/>
    <d v="2010-09-27T00:00:00"/>
    <s v="14-Jun-2019"/>
    <n v="0"/>
    <n v="16800"/>
    <d v="2010-10-04T00:00:00"/>
    <d v="2010-10-22T00:00:00"/>
    <m/>
    <m/>
    <n v="4"/>
    <m/>
    <m/>
    <m/>
    <n v="0"/>
    <s v=""/>
    <s v=""/>
    <s v=""/>
    <n v="0.03"/>
    <n v="0"/>
    <n v="20"/>
    <n v="0"/>
    <n v="390000"/>
    <n v="390000"/>
    <n v="0"/>
    <n v="0"/>
    <n v="0"/>
    <n v="0"/>
    <n v="0"/>
    <n v="0"/>
    <n v="390000"/>
    <n v="0"/>
    <b v="1"/>
    <b v="0"/>
    <n v="0"/>
    <n v="0"/>
    <n v="0"/>
    <n v="150454"/>
    <n v="0"/>
    <n v="0"/>
    <m/>
    <s v="MB"/>
    <n v="0"/>
    <s v="Vertigo"/>
    <b v="0"/>
    <b v="0"/>
    <b v="0"/>
    <b v="0"/>
    <b v="0"/>
    <n v="0"/>
    <b v="1"/>
    <m/>
    <n v="2"/>
    <m/>
    <n v="1400"/>
    <n v="323.07692307692309"/>
    <n v="150454"/>
    <n v="14040"/>
    <n v="206006"/>
    <n v="1.3692291331569781"/>
    <n v="0.52822051282051286"/>
    <n v="734.46327683615823"/>
    <n v="14440"/>
    <n v="0"/>
    <n v="14040"/>
    <n v="390000"/>
    <n v="4.5344129554655874E-2"/>
    <n v="3.5058029689608639E-2"/>
    <s v="A0000033"/>
    <n v="0.16343490304709141"/>
    <n v="31.638418079096045"/>
    <s v="A33 Du Cane Court"/>
    <s v="Du Cane Court ASTs"/>
    <b v="0"/>
    <s v="AST"/>
    <s v=""/>
    <b v="0"/>
    <n v="539"/>
    <s v="100121"/>
    <n v="418"/>
    <d v="2013-06-15T00:00:00"/>
    <s v="FA33"/>
    <n v="0"/>
    <n v="3.1740890147714966E-2"/>
    <n v="8.6332035040610419E-2"/>
    <n v="370500"/>
    <n v="0.95"/>
    <m/>
    <n v="12989"/>
    <n v="206006"/>
    <s v="AST"/>
  </r>
  <r>
    <d v="2001-10-19T00:00:00"/>
    <s v="10:30:12"/>
    <n v="726"/>
    <n v="31"/>
    <b v="0"/>
    <s v=""/>
    <s v="D31"/>
    <s v="Du Cane Court"/>
    <s v="SW17"/>
    <x v="2"/>
    <s v="South West London (Outer)"/>
    <s v="2KB"/>
    <n v="2909"/>
    <m/>
    <n v="0"/>
    <n v="531"/>
    <s v="RBS"/>
    <d v="2004-06-01T00:00:00"/>
    <d v="2000-05-17T00:00:00"/>
    <m/>
    <m/>
    <d v="2008-01-04T00:00:00"/>
    <s v="06-Jun-2019"/>
    <n v="0"/>
    <n v="16800"/>
    <m/>
    <m/>
    <m/>
    <m/>
    <n v="4"/>
    <m/>
    <m/>
    <m/>
    <n v="0"/>
    <s v=""/>
    <s v=""/>
    <s v=""/>
    <n v="0.03"/>
    <n v="0"/>
    <n v="20"/>
    <n v="0"/>
    <n v="390000"/>
    <n v="390000"/>
    <n v="0"/>
    <n v="0"/>
    <n v="0"/>
    <n v="0"/>
    <n v="0"/>
    <n v="0"/>
    <n v="390000"/>
    <n v="0"/>
    <b v="0"/>
    <b v="0"/>
    <n v="0"/>
    <n v="0"/>
    <n v="0"/>
    <n v="102988"/>
    <n v="0"/>
    <n v="0"/>
    <d v="2001-06-08T00:00:00"/>
    <s v="MB"/>
    <n v="0"/>
    <s v=""/>
    <b v="0"/>
    <b v="0"/>
    <b v="0"/>
    <b v="0"/>
    <b v="0"/>
    <n v="0"/>
    <b v="1"/>
    <m/>
    <m/>
    <m/>
    <n v="1400"/>
    <n v="323.07692307692309"/>
    <n v="102988"/>
    <n v="14040"/>
    <n v="253472"/>
    <n v="2.4611799432943644"/>
    <n v="0.64992820512820515"/>
    <n v="734.46327683615823"/>
    <n v="16320"/>
    <n v="0"/>
    <n v="14040"/>
    <n v="390000"/>
    <n v="4.5344129554655874E-2"/>
    <n v="3.6037786774628877E-2"/>
    <s v="D0000031"/>
    <n v="2.9411764705882353E-2"/>
    <n v="31.638418079096045"/>
    <s v="D31 Du Cane Court"/>
    <s v="Du Cane Court ASTs"/>
    <b v="0"/>
    <s v="AST"/>
    <s v="AST"/>
    <b v="0"/>
    <n v="539"/>
    <s v="100121"/>
    <n v="88"/>
    <d v="2016-06-06T00:00:00"/>
    <s v="FD31"/>
    <n v="0"/>
    <n v="3.1740890147714966E-2"/>
    <n v="0.12964617236959647"/>
    <n v="370500"/>
    <n v="0.95"/>
    <m/>
    <n v="13352"/>
    <n v="253472"/>
    <s v="AST"/>
  </r>
  <r>
    <m/>
    <s v=""/>
    <n v="1045"/>
    <n v="0"/>
    <b v="0"/>
    <s v=""/>
    <s v="58"/>
    <s v="Eaton Manor"/>
    <s v="BN3 3PT"/>
    <x v="4"/>
    <s v="South Coast"/>
    <s v="4K2B L"/>
    <n v="2415"/>
    <m/>
    <n v="0"/>
    <n v="1040"/>
    <s v="AVIVA"/>
    <d v="2005-06-01T00:00:00"/>
    <d v="1999-02-16T00:00:00"/>
    <m/>
    <m/>
    <d v="2017-07-08T00:00:00"/>
    <s v="31-May-2019"/>
    <n v="0"/>
    <n v="16800"/>
    <d v="2017-11-06T00:00:00"/>
    <d v="2018-01-26T00:00:00"/>
    <m/>
    <m/>
    <n v="4"/>
    <m/>
    <m/>
    <m/>
    <n v="0"/>
    <s v="Priors"/>
    <s v=""/>
    <s v=""/>
    <n v="0.03"/>
    <n v="0"/>
    <n v="20"/>
    <n v="0"/>
    <n v="301000"/>
    <n v="375000"/>
    <n v="0"/>
    <n v="0"/>
    <n v="0"/>
    <n v="0"/>
    <n v="0"/>
    <n v="0"/>
    <n v="375000"/>
    <n v="0"/>
    <b v="1"/>
    <b v="0"/>
    <n v="0"/>
    <n v="0"/>
    <n v="0"/>
    <n v="155423"/>
    <n v="0"/>
    <n v="0"/>
    <m/>
    <s v="PY"/>
    <n v="0"/>
    <s v="Maguire"/>
    <b v="0"/>
    <b v="0"/>
    <b v="0"/>
    <b v="0"/>
    <b v="0"/>
    <n v="0"/>
    <b v="1"/>
    <m/>
    <n v="11"/>
    <m/>
    <n v="1400"/>
    <n v="323.07692307692309"/>
    <n v="155423"/>
    <n v="13500"/>
    <n v="187327"/>
    <n v="1.2052720639802346"/>
    <n v="0.49953866666666669"/>
    <n v="360.57692307692309"/>
    <n v="16620"/>
    <n v="0"/>
    <n v="13500"/>
    <n v="375000"/>
    <n v="4.7157894736842107E-2"/>
    <n v="3.8865964912280705E-2"/>
    <s v="0000058"/>
    <n v="1.0830324909747292E-2"/>
    <n v="16.153846153846153"/>
    <s v="58 Eaton Manor"/>
    <s v="Eaton Manor ASTs"/>
    <b v="0"/>
    <s v="AST"/>
    <s v="AST"/>
    <b v="0"/>
    <n v="539"/>
    <s v="043001"/>
    <n v="293"/>
    <d v="2018-06-01T00:00:00"/>
    <s v="F058"/>
    <n v="0"/>
    <n v="3.3010525753623565E-2"/>
    <n v="8.9085913925223428E-2"/>
    <n v="356250"/>
    <n v="0.875"/>
    <m/>
    <n v="13846"/>
    <n v="187327"/>
    <s v="AST"/>
  </r>
  <r>
    <m/>
    <s v=""/>
    <n v="1098"/>
    <n v="0"/>
    <b v="0"/>
    <s v=""/>
    <s v="12"/>
    <s v="St James Court"/>
    <s v="KT1"/>
    <x v="1"/>
    <s v="South"/>
    <s v="3KB"/>
    <n v="1404"/>
    <m/>
    <n v="0"/>
    <n v="660"/>
    <s v="RBS"/>
    <d v="2002-04-30T00:00:00"/>
    <d v="2002-04-30T00:00:00"/>
    <m/>
    <m/>
    <d v="2006-09-30T00:00:00"/>
    <s v="31-Mar-2019"/>
    <n v="0"/>
    <n v="16810"/>
    <d v="2003-07-14T00:00:00"/>
    <d v="2003-09-05T00:00:00"/>
    <m/>
    <m/>
    <n v="4"/>
    <m/>
    <m/>
    <m/>
    <n v="0"/>
    <s v=""/>
    <s v=""/>
    <s v=""/>
    <n v="0.03"/>
    <n v="0"/>
    <n v="20"/>
    <n v="0"/>
    <n v="385000"/>
    <n v="370000"/>
    <n v="0"/>
    <n v="0"/>
    <n v="0"/>
    <n v="0"/>
    <n v="0"/>
    <n v="0"/>
    <n v="370000"/>
    <n v="0"/>
    <b v="1"/>
    <b v="0"/>
    <n v="0"/>
    <n v="0"/>
    <n v="0"/>
    <n v="165863"/>
    <n v="0"/>
    <n v="0"/>
    <m/>
    <s v="FC"/>
    <n v="0"/>
    <s v="Gaspark"/>
    <b v="0"/>
    <b v="0"/>
    <b v="0"/>
    <b v="0"/>
    <b v="0"/>
    <n v="0"/>
    <b v="1"/>
    <m/>
    <n v="7"/>
    <m/>
    <n v="1400.8333333333333"/>
    <n v="323.26923076923077"/>
    <n v="165863"/>
    <n v="13320"/>
    <n v="172317"/>
    <n v="1.0389116318889686"/>
    <n v="0.46572162162162162"/>
    <n v="560.60606060606062"/>
    <n v="15468"/>
    <n v="0"/>
    <n v="13320"/>
    <n v="370000"/>
    <n v="4.782361308677098E-2"/>
    <n v="4.2295874822190611E-2"/>
    <s v="0000012"/>
    <n v="8.6759762089475043E-2"/>
    <n v="25.469696969696969"/>
    <s v="12 St James Court"/>
    <s v="St James Court ASTs"/>
    <b v="0"/>
    <s v="AST"/>
    <s v=""/>
    <b v="0"/>
    <n v="539"/>
    <s v="070008"/>
    <n v="323"/>
    <d v="2009-10-24T00:00:00"/>
    <s v="F012"/>
    <n v="0"/>
    <n v="3.3476528590637794E-2"/>
    <n v="8.9634216190470448E-2"/>
    <n v="351500"/>
    <n v="0.95"/>
    <m/>
    <n v="14867"/>
    <n v="172317"/>
    <s v="AST"/>
  </r>
  <r>
    <m/>
    <s v=""/>
    <n v="1050"/>
    <n v="0"/>
    <b v="0"/>
    <s v=""/>
    <s v="7"/>
    <s v="Eaton Manor"/>
    <s v="BN3 3PT"/>
    <x v="4"/>
    <s v="South Coast"/>
    <s v="4K2B L"/>
    <n v="2415"/>
    <m/>
    <n v="0"/>
    <n v="1100"/>
    <s v="AVIVA"/>
    <d v="2005-06-01T00:00:00"/>
    <d v="1999-02-16T00:00:00"/>
    <m/>
    <m/>
    <d v="2007-10-31T00:00:00"/>
    <s v="04-Jun-2019"/>
    <n v="0"/>
    <n v="16812"/>
    <d v="2002-04-02T00:00:00"/>
    <d v="2002-05-28T00:00:00"/>
    <m/>
    <m/>
    <n v="4"/>
    <m/>
    <m/>
    <m/>
    <n v="0"/>
    <s v=""/>
    <s v=""/>
    <s v=""/>
    <n v="0.03"/>
    <n v="0"/>
    <n v="20"/>
    <n v="0"/>
    <n v="375000"/>
    <n v="375000"/>
    <n v="0"/>
    <n v="0"/>
    <n v="0"/>
    <n v="0"/>
    <n v="0"/>
    <n v="0"/>
    <n v="375000"/>
    <n v="0"/>
    <b v="1"/>
    <b v="0"/>
    <n v="0"/>
    <n v="0"/>
    <n v="0"/>
    <n v="137118"/>
    <n v="0"/>
    <n v="0"/>
    <m/>
    <s v="PY"/>
    <n v="0"/>
    <s v="PS&amp;B"/>
    <b v="0"/>
    <b v="0"/>
    <b v="0"/>
    <b v="0"/>
    <b v="0"/>
    <n v="0"/>
    <b v="1"/>
    <m/>
    <n v="8"/>
    <m/>
    <n v="1401"/>
    <n v="323.30769230769232"/>
    <n v="137118"/>
    <n v="13500"/>
    <n v="205632"/>
    <n v="1.4996718155165625"/>
    <n v="0.54835199999999995"/>
    <n v="340.90909090909093"/>
    <n v="16320"/>
    <n v="0"/>
    <n v="13500"/>
    <n v="375000"/>
    <n v="4.7191578947368418E-2"/>
    <n v="3.8899649122807016E-2"/>
    <s v="0000007"/>
    <n v="3.0147058823529412E-2"/>
    <n v="15.283636363636363"/>
    <s v="7 Eaton Manor"/>
    <s v="Eaton Manor ASTs"/>
    <b v="0"/>
    <s v="AST"/>
    <s v=""/>
    <b v="0"/>
    <n v="539"/>
    <s v="043001"/>
    <n v="298"/>
    <d v="2008-06-05T00:00:00"/>
    <s v="F007"/>
    <n v="0"/>
    <n v="3.3034104700590435E-2"/>
    <n v="0.10106623492174624"/>
    <n v="356250"/>
    <n v="0.875"/>
    <m/>
    <n v="13858"/>
    <n v="205632"/>
    <s v="AST"/>
  </r>
  <r>
    <m/>
    <s v=""/>
    <n v="1031"/>
    <n v="0"/>
    <b v="0"/>
    <s v=""/>
    <s v="143"/>
    <s v="Eaton Manor (ast)"/>
    <s v="BN3 3PT"/>
    <x v="4"/>
    <s v="South Coast"/>
    <s v="4K2Bs"/>
    <n v="2415"/>
    <m/>
    <n v="0"/>
    <n v="810"/>
    <s v="AVIVA"/>
    <d v="2005-06-01T00:00:00"/>
    <d v="1999-02-16T00:00:00"/>
    <m/>
    <m/>
    <d v="2018-09-06T00:00:00"/>
    <s v="under offer"/>
    <n v="29"/>
    <n v="16824"/>
    <d v="2018-09-24T00:00:00"/>
    <d v="2018-11-19T00:00:00"/>
    <d v="2018-12-01T00:00:00"/>
    <d v="2019-03-25T00:00:00"/>
    <n v="4"/>
    <d v="2019-04-22T00:00:00"/>
    <m/>
    <m/>
    <n v="0"/>
    <s v="Priors"/>
    <s v=""/>
    <s v=""/>
    <n v="0.03"/>
    <n v="0"/>
    <n v="20"/>
    <n v="0"/>
    <n v="409000"/>
    <n v="350000"/>
    <n v="0"/>
    <n v="0"/>
    <n v="0"/>
    <n v="0"/>
    <n v="0"/>
    <n v="0"/>
    <n v="350000"/>
    <n v="0"/>
    <b v="1"/>
    <b v="0"/>
    <n v="0"/>
    <n v="0"/>
    <n v="0"/>
    <n v="164396"/>
    <n v="0"/>
    <n v="0"/>
    <m/>
    <s v="PY"/>
    <n v="0"/>
    <s v="Maguire"/>
    <b v="0"/>
    <b v="0"/>
    <b v="0"/>
    <b v="0"/>
    <b v="0"/>
    <n v="0"/>
    <b v="1"/>
    <n v="17"/>
    <n v="8"/>
    <n v="1"/>
    <n v="1402"/>
    <n v="323.53846153846155"/>
    <n v="164396"/>
    <n v="12600"/>
    <n v="155504"/>
    <n v="0.94591109272731699"/>
    <n v="0.44429714285714283"/>
    <n v="432.09876543209879"/>
    <n v="16824"/>
    <n v="0"/>
    <n v="12600"/>
    <n v="350000"/>
    <n v="5.0598496240601504E-2"/>
    <n v="4.1714285714285718E-2"/>
    <s v="0000143"/>
    <n v="0"/>
    <n v="20.770370370370369"/>
    <s v="143 Eaton Manor (ast)"/>
    <s v="ASTs On Market For Let"/>
    <b v="0"/>
    <s v="Vacant"/>
    <s v="AST"/>
    <b v="0"/>
    <n v="539"/>
    <s v="043001"/>
    <n v="279"/>
    <m/>
    <s v="F143"/>
    <n v="0"/>
    <n v="3.5418946765239975E-2"/>
    <n v="8.4369449378330366E-2"/>
    <n v="332500"/>
    <n v="0.95"/>
    <m/>
    <n v="13870"/>
    <n v="155504"/>
    <s v="AST"/>
  </r>
  <r>
    <m/>
    <s v=""/>
    <n v="1232"/>
    <n v="0"/>
    <b v="0"/>
    <s v=""/>
    <s v="E23"/>
    <s v="Du Cane Court"/>
    <s v="SW17"/>
    <x v="2"/>
    <s v="South West London (Outer)"/>
    <s v="2KB"/>
    <n v="3091"/>
    <m/>
    <n v="0"/>
    <n v="527"/>
    <s v="RBS"/>
    <d v="2004-06-01T00:00:00"/>
    <d v="2000-05-17T00:00:00"/>
    <d v="2003-04-11T00:00:00"/>
    <d v="2003-04-30T00:00:00"/>
    <d v="2004-09-07T00:00:00"/>
    <s v="31-Jul-2019"/>
    <n v="0"/>
    <n v="16836"/>
    <d v="2015-06-18T00:00:00"/>
    <d v="2015-06-25T00:00:00"/>
    <m/>
    <m/>
    <n v="4"/>
    <m/>
    <m/>
    <m/>
    <n v="0"/>
    <s v=""/>
    <s v=""/>
    <s v=""/>
    <n v="0.03"/>
    <n v="0"/>
    <n v="20"/>
    <n v="0"/>
    <n v="390000"/>
    <n v="390000"/>
    <n v="0"/>
    <n v="0"/>
    <n v="0"/>
    <n v="0"/>
    <n v="0"/>
    <n v="0"/>
    <n v="390000"/>
    <n v="0"/>
    <b v="1"/>
    <b v="0"/>
    <n v="0"/>
    <n v="0"/>
    <n v="0"/>
    <n v="104487"/>
    <n v="0"/>
    <n v="0"/>
    <m/>
    <s v="MB"/>
    <n v="0"/>
    <s v="Askey"/>
    <b v="0"/>
    <b v="0"/>
    <b v="0"/>
    <b v="0"/>
    <b v="0"/>
    <n v="0"/>
    <b v="1"/>
    <m/>
    <n v="1"/>
    <m/>
    <n v="1403"/>
    <n v="323.76923076923077"/>
    <n v="104487"/>
    <n v="14040"/>
    <n v="251973"/>
    <n v="2.4115248786930432"/>
    <n v="0.64608461538461537"/>
    <n v="740.03795066413659"/>
    <n v="16344"/>
    <n v="0"/>
    <n v="14040"/>
    <n v="390000"/>
    <n v="4.5441295546558708E-2"/>
    <n v="3.5643724696356273E-2"/>
    <s v="E0000023"/>
    <n v="3.0102790014684289E-2"/>
    <n v="31.946869070208727"/>
    <s v="E23 Du Cane Court"/>
    <s v="Du Cane Court ASTs"/>
    <b v="0"/>
    <s v="AST"/>
    <s v=""/>
    <b v="0"/>
    <n v="539"/>
    <s v="100121"/>
    <n v="355"/>
    <d v="2016-08-01T00:00:00"/>
    <s v="FE23"/>
    <n v="0"/>
    <n v="3.1808906340888642E-2"/>
    <n v="0.12638892876625801"/>
    <n v="370500"/>
    <n v="0.95"/>
    <m/>
    <n v="13206"/>
    <n v="251973"/>
    <s v="AST"/>
  </r>
  <r>
    <m/>
    <s v=""/>
    <n v="1520"/>
    <n v="0"/>
    <b v="0"/>
    <s v=""/>
    <s v="67"/>
    <s v="Merton Mansions"/>
    <s v="SW20"/>
    <x v="2"/>
    <s v="South West London (Outer)"/>
    <s v="3KB"/>
    <n v="2386"/>
    <m/>
    <n v="0"/>
    <n v="793"/>
    <s v="HSBC"/>
    <d v="2005-05-01T00:00:00"/>
    <d v="1980-03-25T00:00:00"/>
    <m/>
    <m/>
    <d v="2017-01-01T00:00:00"/>
    <s v="09-Jan-2020"/>
    <n v="0"/>
    <n v="16840"/>
    <d v="2017-01-06T00:00:00"/>
    <d v="2017-03-08T00:00:00"/>
    <m/>
    <m/>
    <n v="4"/>
    <m/>
    <m/>
    <m/>
    <n v="0"/>
    <s v=""/>
    <s v=""/>
    <s v=""/>
    <n v="0.03"/>
    <n v="0"/>
    <n v="20"/>
    <n v="0"/>
    <n v="395000"/>
    <n v="385000"/>
    <n v="0"/>
    <n v="0"/>
    <n v="0"/>
    <n v="0"/>
    <n v="0"/>
    <n v="0"/>
    <n v="385000"/>
    <n v="0"/>
    <b v="1"/>
    <b v="0"/>
    <n v="0"/>
    <n v="0"/>
    <n v="0"/>
    <n v="37581"/>
    <n v="0"/>
    <n v="0"/>
    <m/>
    <s v="FC"/>
    <n v="0"/>
    <s v="ASK"/>
    <b v="0"/>
    <b v="0"/>
    <b v="0"/>
    <b v="0"/>
    <b v="0"/>
    <n v="0"/>
    <b v="1"/>
    <m/>
    <n v="8"/>
    <m/>
    <n v="1403.3333333333333"/>
    <n v="323.84615384615387"/>
    <n v="37581"/>
    <n v="13860"/>
    <n v="314309"/>
    <n v="8.3635081557169855"/>
    <n v="0.81638701298701299"/>
    <n v="485.49810844892812"/>
    <n v="16200"/>
    <n v="0"/>
    <n v="13860"/>
    <n v="385000"/>
    <n v="4.6042378673957621E-2"/>
    <n v="3.8045112781954889E-2"/>
    <s v="0000067"/>
    <n v="3.9506172839506172E-2"/>
    <n v="21.235813366960908"/>
    <s v="67 Merton Mansions"/>
    <s v="Merton Mansions ASTs"/>
    <b v="0"/>
    <s v="AST"/>
    <s v="AST"/>
    <b v="0"/>
    <n v="539"/>
    <s v="003007"/>
    <n v="413"/>
    <d v="2018-01-10T00:00:00"/>
    <s v="F067"/>
    <n v="0"/>
    <n v="3.2229664522902407E-2"/>
    <n v="0.37026689018386949"/>
    <n v="365750"/>
    <n v="0.95"/>
    <m/>
    <n v="13915"/>
    <n v="314309"/>
    <s v="AST"/>
  </r>
  <r>
    <m/>
    <s v=""/>
    <n v="1796"/>
    <n v="0"/>
    <b v="0"/>
    <s v=""/>
    <s v="61"/>
    <s v="St Leonards Court"/>
    <s v="SW14"/>
    <x v="2"/>
    <s v="South"/>
    <s v="3KB"/>
    <n v="3117"/>
    <m/>
    <n v="0"/>
    <n v="640"/>
    <s v="RBS"/>
    <m/>
    <d v="1981-04-27T00:00:00"/>
    <d v="2006-05-26T00:00:00"/>
    <m/>
    <d v="2006-06-23T00:00:00"/>
    <s v="15-Aug-2019"/>
    <n v="0"/>
    <n v="16840"/>
    <d v="2010-01-18T00:00:00"/>
    <d v="2010-01-22T00:00:00"/>
    <m/>
    <m/>
    <n v="4"/>
    <m/>
    <m/>
    <m/>
    <n v="0"/>
    <s v=""/>
    <s v=""/>
    <s v=""/>
    <n v="0.03"/>
    <n v="0"/>
    <n v="20"/>
    <n v="0"/>
    <n v="440000"/>
    <n v="440000"/>
    <n v="0"/>
    <n v="0"/>
    <n v="0"/>
    <n v="0"/>
    <n v="0"/>
    <n v="0"/>
    <n v="440000"/>
    <n v="0"/>
    <b v="1"/>
    <b v="0"/>
    <n v="0"/>
    <n v="0"/>
    <n v="0"/>
    <n v="67706"/>
    <n v="0"/>
    <n v="0"/>
    <m/>
    <s v="AL"/>
    <n v="0"/>
    <s v="Black"/>
    <b v="0"/>
    <b v="0"/>
    <b v="0"/>
    <b v="0"/>
    <b v="0"/>
    <n v="0"/>
    <b v="0"/>
    <m/>
    <n v="0"/>
    <m/>
    <n v="1403.3333333333333"/>
    <n v="323.84615384615387"/>
    <n v="67706"/>
    <n v="15840"/>
    <n v="334454"/>
    <n v="4.9397985407497123"/>
    <n v="0.76012272727272723"/>
    <n v="687.5"/>
    <n v="16440"/>
    <n v="0"/>
    <n v="15840"/>
    <n v="440000"/>
    <n v="4.028708133971292E-2"/>
    <n v="3.1540669856459327E-2"/>
    <s v="0000061"/>
    <n v="2.4330900243309004E-2"/>
    <n v="26.3125"/>
    <s v="61 St Leonards Court"/>
    <s v="St Leonards Court ASTs"/>
    <b v="0"/>
    <s v="AST"/>
    <s v=""/>
    <b v="0"/>
    <n v="539"/>
    <s v="005003"/>
    <n v="499"/>
    <d v="2010-08-16T00:00:00"/>
    <s v="F061"/>
    <n v="0"/>
    <n v="2.820095645753961E-2"/>
    <n v="0.19472424895873336"/>
    <n v="418000"/>
    <n v="0.95"/>
    <m/>
    <n v="13184"/>
    <n v="334454"/>
    <s v="AST"/>
  </r>
  <r>
    <m/>
    <s v=""/>
    <n v="1056"/>
    <n v="0"/>
    <b v="0"/>
    <s v=""/>
    <s v="24"/>
    <s v="Eaton Manor"/>
    <s v="BN3 3PT"/>
    <x v="4"/>
    <s v="South Coast"/>
    <s v="4K2B L"/>
    <n v="1996"/>
    <m/>
    <n v="0"/>
    <n v="1060"/>
    <s v="AVIVA"/>
    <d v="2005-06-01T00:00:00"/>
    <d v="1999-02-16T00:00:00"/>
    <m/>
    <m/>
    <d v="2004-07-26T00:00:00"/>
    <s v="31-July-2019"/>
    <n v="0"/>
    <n v="16860"/>
    <m/>
    <m/>
    <m/>
    <m/>
    <n v="4"/>
    <m/>
    <m/>
    <m/>
    <n v="0"/>
    <s v=""/>
    <s v=""/>
    <s v=""/>
    <n v="0.03"/>
    <n v="0"/>
    <n v="20"/>
    <n v="0"/>
    <n v="375000"/>
    <n v="375000"/>
    <n v="0"/>
    <n v="0"/>
    <n v="0"/>
    <n v="0"/>
    <n v="0"/>
    <n v="0"/>
    <n v="375000"/>
    <n v="0"/>
    <b v="0"/>
    <b v="0"/>
    <n v="0"/>
    <n v="0"/>
    <n v="0"/>
    <n v="105765"/>
    <n v="0"/>
    <n v="0"/>
    <m/>
    <s v="PY"/>
    <n v="0"/>
    <s v=""/>
    <b v="0"/>
    <b v="0"/>
    <b v="0"/>
    <b v="0"/>
    <b v="0"/>
    <n v="0"/>
    <b v="1"/>
    <m/>
    <m/>
    <m/>
    <n v="1405"/>
    <n v="324.23076923076923"/>
    <n v="105765"/>
    <n v="13500"/>
    <n v="236985"/>
    <n v="2.2406750815487166"/>
    <n v="0.63195999999999997"/>
    <n v="353.77358490566036"/>
    <n v="16368"/>
    <n v="0"/>
    <n v="13500"/>
    <n v="375000"/>
    <n v="4.7326315789473682E-2"/>
    <n v="4.0210526315789474E-2"/>
    <s v="0000024"/>
    <n v="3.0058651026392963E-2"/>
    <n v="15.90566037735849"/>
    <s v="24 Eaton Manor"/>
    <s v="Eaton Manor ASTs"/>
    <b v="0"/>
    <s v="AST"/>
    <s v=""/>
    <b v="0"/>
    <n v="539"/>
    <s v="043001"/>
    <n v="304"/>
    <d v="2007-06-01T00:00:00"/>
    <s v="F024"/>
    <n v="0"/>
    <n v="3.3128420488457926E-2"/>
    <n v="0.13544178130761594"/>
    <n v="356250"/>
    <n v="0.875"/>
    <m/>
    <n v="14325"/>
    <n v="236985"/>
    <s v="AST"/>
  </r>
  <r>
    <m/>
    <s v=""/>
    <n v="1102"/>
    <n v="0"/>
    <b v="0"/>
    <s v=""/>
    <s v="3"/>
    <s v="St James Court (ast)"/>
    <s v="KT1"/>
    <x v="1"/>
    <s v="South"/>
    <s v="3KB"/>
    <n v="1404"/>
    <m/>
    <n v="0"/>
    <n v="660"/>
    <s v="RBS"/>
    <d v="2002-04-30T00:00:00"/>
    <d v="2002-04-30T00:00:00"/>
    <m/>
    <m/>
    <d v="2019-02-28T00:00:00"/>
    <s v="under offer"/>
    <n v="4"/>
    <n v="16871"/>
    <d v="2019-03-11T00:00:00"/>
    <d v="2019-03-29T00:00:00"/>
    <d v="2019-02-28T00:00:00"/>
    <d v="2019-02-28T00:00:00"/>
    <n v="4"/>
    <d v="2019-03-28T00:00:00"/>
    <m/>
    <m/>
    <n v="0"/>
    <s v="F.Leigh"/>
    <s v=""/>
    <s v=""/>
    <n v="0.03"/>
    <n v="0"/>
    <n v="20"/>
    <n v="0"/>
    <n v="385000"/>
    <n v="370000"/>
    <n v="0"/>
    <n v="0"/>
    <n v="0"/>
    <n v="0"/>
    <n v="0"/>
    <n v="0"/>
    <n v="370000"/>
    <n v="0"/>
    <b v="1"/>
    <b v="0"/>
    <n v="0"/>
    <n v="0"/>
    <n v="12000"/>
    <n v="171191"/>
    <n v="0"/>
    <n v="0"/>
    <m/>
    <s v="FC"/>
    <n v="0"/>
    <s v="Invicta"/>
    <b v="0"/>
    <b v="0"/>
    <b v="0"/>
    <b v="0"/>
    <b v="0"/>
    <n v="0"/>
    <b v="1"/>
    <n v="4"/>
    <n v="2"/>
    <n v="4"/>
    <n v="1405.9166666666667"/>
    <n v="324.44230769230768"/>
    <n v="183191"/>
    <n v="13320"/>
    <n v="154989"/>
    <n v="0.84605138898745025"/>
    <n v="0.41888918918918921"/>
    <n v="560.60606060606062"/>
    <n v="16871"/>
    <n v="0"/>
    <n v="13320"/>
    <n v="370000"/>
    <n v="4.7997155049786626E-2"/>
    <n v="4.2469416785206257E-2"/>
    <s v="0000003"/>
    <n v="0"/>
    <n v="25.562121212121212"/>
    <s v="3 St James Court (ast)"/>
    <s v="ASTs On Market For Let"/>
    <b v="0"/>
    <s v="AST"/>
    <s v="AST"/>
    <b v="0"/>
    <n v="539"/>
    <s v="070008"/>
    <n v="327"/>
    <m/>
    <s v="F003"/>
    <n v="18.181818181818183"/>
    <n v="3.3598007962679963E-2"/>
    <n v="8.7200845838858357E-2"/>
    <n v="351500"/>
    <n v="0.95"/>
    <m/>
    <n v="14928"/>
    <n v="154989"/>
    <s v="AST"/>
  </r>
  <r>
    <m/>
    <s v=""/>
    <n v="1047"/>
    <n v="0"/>
    <b v="0"/>
    <s v=""/>
    <s v="64"/>
    <s v="Eaton Manor"/>
    <s v="BN3 3PT"/>
    <x v="4"/>
    <s v="South Coast"/>
    <s v="4K2B L"/>
    <n v="2415"/>
    <m/>
    <n v="0"/>
    <n v="1040"/>
    <s v="AVIVA"/>
    <d v="2005-06-01T00:00:00"/>
    <d v="1999-02-16T00:00:00"/>
    <m/>
    <m/>
    <d v="2018-08-31T00:00:00"/>
    <s v="04-Nov-2019"/>
    <n v="0"/>
    <n v="16872"/>
    <d v="2018-09-06T00:00:00"/>
    <d v="2018-09-27T00:00:00"/>
    <m/>
    <m/>
    <n v="4"/>
    <m/>
    <m/>
    <m/>
    <n v="0"/>
    <s v="Priors/Y.Lee"/>
    <s v=""/>
    <s v=""/>
    <n v="0.03"/>
    <n v="0"/>
    <n v="20"/>
    <n v="0"/>
    <n v="375000"/>
    <n v="375000"/>
    <n v="0"/>
    <n v="0"/>
    <n v="0"/>
    <n v="0"/>
    <n v="0"/>
    <n v="0"/>
    <n v="375000"/>
    <n v="0"/>
    <b v="0"/>
    <b v="0"/>
    <n v="0"/>
    <n v="0"/>
    <n v="0"/>
    <n v="148668"/>
    <n v="0"/>
    <n v="0"/>
    <m/>
    <s v="PY"/>
    <n v="0"/>
    <s v="Maguire"/>
    <b v="0"/>
    <b v="0"/>
    <b v="0"/>
    <b v="0"/>
    <b v="0"/>
    <n v="0"/>
    <b v="1"/>
    <m/>
    <n v="3"/>
    <m/>
    <n v="1406"/>
    <n v="324.46153846153845"/>
    <n v="148668"/>
    <n v="13500"/>
    <n v="194082"/>
    <n v="1.3054725966583258"/>
    <n v="0.51755200000000001"/>
    <n v="360.57692307692309"/>
    <n v="17076"/>
    <n v="0"/>
    <n v="13500"/>
    <n v="375000"/>
    <n v="4.7359999999999999E-2"/>
    <n v="3.9068070175438598E-2"/>
    <s v="0000064"/>
    <n v="-1.1946591707659873E-2"/>
    <n v="16.223076923076924"/>
    <s v="64 Eaton Manor"/>
    <s v="Eaton Manor ASTs"/>
    <b v="0"/>
    <s v="AST"/>
    <s v="AST"/>
    <b v="0"/>
    <n v="539"/>
    <s v="043001"/>
    <n v="295"/>
    <d v="2018-11-05T00:00:00"/>
    <s v="F064"/>
    <n v="0"/>
    <n v="3.3151999435424802E-2"/>
    <n v="9.3617994457448811E-2"/>
    <n v="356250"/>
    <n v="0.875"/>
    <m/>
    <n v="13918"/>
    <n v="194082"/>
    <s v="AST"/>
  </r>
  <r>
    <m/>
    <s v=""/>
    <n v="1028"/>
    <n v="0"/>
    <b v="0"/>
    <s v=""/>
    <s v="133"/>
    <s v="Eaton Manor"/>
    <s v="BN3 3PT"/>
    <x v="4"/>
    <s v="South Coast"/>
    <s v="4K2Bs"/>
    <n v="2415"/>
    <m/>
    <n v="0"/>
    <n v="985"/>
    <s v="AVIVA"/>
    <d v="2005-06-01T00:00:00"/>
    <d v="1999-02-16T00:00:00"/>
    <m/>
    <m/>
    <d v="2007-09-12T00:00:00"/>
    <s v="04-Jun-2019"/>
    <n v="0"/>
    <n v="16884"/>
    <d v="2007-09-17T00:00:00"/>
    <d v="2007-11-09T00:00:00"/>
    <m/>
    <m/>
    <n v="4"/>
    <m/>
    <m/>
    <m/>
    <n v="0"/>
    <s v=""/>
    <s v=""/>
    <s v=""/>
    <n v="0.03"/>
    <n v="0"/>
    <n v="20"/>
    <n v="0"/>
    <n v="380000"/>
    <n v="350000"/>
    <n v="0"/>
    <n v="0"/>
    <n v="0"/>
    <n v="0"/>
    <n v="0"/>
    <n v="0"/>
    <n v="350000"/>
    <n v="0"/>
    <b v="1"/>
    <b v="0"/>
    <n v="0"/>
    <n v="0"/>
    <n v="0"/>
    <n v="165126"/>
    <n v="0"/>
    <n v="0"/>
    <m/>
    <s v="PY"/>
    <n v="0"/>
    <s v="Maguire"/>
    <b v="0"/>
    <b v="0"/>
    <b v="0"/>
    <b v="0"/>
    <b v="0"/>
    <n v="0"/>
    <b v="1"/>
    <m/>
    <n v="7"/>
    <m/>
    <n v="1407"/>
    <n v="324.69230769230768"/>
    <n v="165126"/>
    <n v="12600"/>
    <n v="154774"/>
    <n v="0.9373084795852864"/>
    <n v="0.44221142857142859"/>
    <n v="355.32994923857871"/>
    <n v="16080"/>
    <n v="0"/>
    <n v="12600"/>
    <n v="350000"/>
    <n v="5.0778947368421055E-2"/>
    <n v="4.1894736842105262E-2"/>
    <s v="0000133"/>
    <n v="0.05"/>
    <n v="17.141116751269035"/>
    <s v="133 Eaton Manor"/>
    <s v="Eaton Manor ASTs"/>
    <b v="0"/>
    <s v="AST"/>
    <s v=""/>
    <b v="0"/>
    <n v="539"/>
    <s v="043001"/>
    <n v="276"/>
    <d v="2013-06-05T00:00:00"/>
    <s v="F133"/>
    <n v="0"/>
    <n v="3.5545262552562518E-2"/>
    <n v="8.4359822196383369E-2"/>
    <n v="332500"/>
    <n v="0.875"/>
    <m/>
    <n v="13930"/>
    <n v="154774"/>
    <s v="AST"/>
  </r>
  <r>
    <m/>
    <s v=""/>
    <n v="1692"/>
    <n v="0"/>
    <b v="0"/>
    <s v=""/>
    <s v="58"/>
    <s v="Mortimer Court"/>
    <s v="NW8 9AB"/>
    <x v="10"/>
    <s v="North West London (Inner)"/>
    <s v="2KB"/>
    <n v="3106"/>
    <m/>
    <n v="0"/>
    <n v="377"/>
    <s v="Barclays"/>
    <d v="2000-06-30T00:00:00"/>
    <d v="1979-03-06T00:00:00"/>
    <m/>
    <m/>
    <d v="2017-06-30T00:00:00"/>
    <s v="03-Sep-2019"/>
    <n v="0"/>
    <n v="16900"/>
    <d v="2014-03-24T00:00:00"/>
    <d v="2014-05-27T00:00:00"/>
    <d v="2017-07-07T00:00:00"/>
    <m/>
    <n v="4"/>
    <m/>
    <m/>
    <m/>
    <n v="0"/>
    <s v="K.Gold"/>
    <s v=""/>
    <s v=""/>
    <n v="0.03"/>
    <n v="0"/>
    <n v="20"/>
    <n v="0"/>
    <n v="450000"/>
    <n v="445000"/>
    <n v="0"/>
    <n v="0"/>
    <n v="0"/>
    <n v="0"/>
    <n v="0"/>
    <n v="0"/>
    <n v="445000"/>
    <n v="0"/>
    <b v="0"/>
    <b v="0"/>
    <n v="0"/>
    <n v="0"/>
    <n v="0"/>
    <n v="243910"/>
    <n v="0"/>
    <n v="0"/>
    <m/>
    <s v="PY"/>
    <n v="0"/>
    <s v="Supreme"/>
    <b v="0"/>
    <b v="0"/>
    <b v="0"/>
    <b v="0"/>
    <b v="0"/>
    <n v="0"/>
    <b v="1"/>
    <n v="90"/>
    <n v="9"/>
    <m/>
    <n v="1408.3333333333333"/>
    <n v="325"/>
    <n v="243910"/>
    <n v="16020"/>
    <n v="162820"/>
    <n v="0.66754130621950725"/>
    <n v="0.36588764044943822"/>
    <n v="1180.371352785146"/>
    <n v="16900"/>
    <n v="0"/>
    <n v="16020"/>
    <n v="445000"/>
    <n v="3.9976345357776465E-2"/>
    <n v="3.135422826729746E-2"/>
    <s v="0000058"/>
    <n v="0"/>
    <n v="44.827586206896555"/>
    <s v="58 Mortimer Court"/>
    <s v="Other AST Properties"/>
    <b v="0"/>
    <s v="AST"/>
    <s v="AST"/>
    <b v="0"/>
    <n v="539"/>
    <s v="001003"/>
    <n v="469"/>
    <d v="2017-09-04T00:00:00"/>
    <s v="F058"/>
    <n v="0"/>
    <n v="2.7983441273888351E-2"/>
    <n v="5.4343815341724409E-2"/>
    <n v="422750"/>
    <n v="0.95"/>
    <m/>
    <n v="13255"/>
    <n v="162820"/>
    <s v="AST"/>
  </r>
  <r>
    <m/>
    <s v=""/>
    <n v="3799"/>
    <n v="0"/>
    <b v="0"/>
    <s v=""/>
    <s v="24"/>
    <s v="Townshend Court"/>
    <s v="NW8"/>
    <x v="10"/>
    <s v="North West London"/>
    <s v="2KB"/>
    <n v="2138"/>
    <m/>
    <n v="0"/>
    <n v="0"/>
    <s v="RBS"/>
    <m/>
    <d v="2000-05-17T00:00:00"/>
    <d v="2015-08-07T00:00:00"/>
    <d v="2015-08-31T00:00:00"/>
    <d v="2015-09-11T00:00:00"/>
    <s v="01-May-2019"/>
    <n v="0"/>
    <n v="16900"/>
    <d v="2015-09-29T00:00:00"/>
    <d v="2015-12-11T00:00:00"/>
    <m/>
    <m/>
    <n v="4"/>
    <m/>
    <m/>
    <m/>
    <n v="0"/>
    <s v=""/>
    <s v=""/>
    <s v=""/>
    <n v="0.03"/>
    <n v="0"/>
    <n v="20"/>
    <n v="0"/>
    <n v="500000"/>
    <n v="475000"/>
    <n v="0"/>
    <n v="0"/>
    <n v="0"/>
    <n v="0"/>
    <n v="0"/>
    <n v="0"/>
    <n v="475000"/>
    <n v="0"/>
    <b v="0"/>
    <b v="0"/>
    <n v="0"/>
    <n v="0"/>
    <n v="0"/>
    <n v="168178"/>
    <n v="0"/>
    <n v="0"/>
    <m/>
    <s v="PY"/>
    <n v="0"/>
    <s v="Duffin"/>
    <b v="0"/>
    <b v="0"/>
    <b v="0"/>
    <b v="0"/>
    <b v="0"/>
    <n v="0"/>
    <b v="0"/>
    <m/>
    <n v="10"/>
    <m/>
    <n v="1408.3333333333333"/>
    <n v="325"/>
    <n v="168178"/>
    <n v="17100"/>
    <n v="265972"/>
    <n v="1.5814910392560264"/>
    <n v="0.55994105263157889"/>
    <n v="0"/>
    <n v="17680"/>
    <n v="0"/>
    <n v="17100"/>
    <n v="475000"/>
    <n v="3.7451523545706369E-2"/>
    <n v="3.2713573407202219E-2"/>
    <s v="0000024"/>
    <n v="-4.4117647058823532E-2"/>
    <n v="0"/>
    <s v="24 Townshend Court"/>
    <s v="Townshend Court ASTs"/>
    <b v="0"/>
    <s v="AST"/>
    <s v="reg"/>
    <b v="0"/>
    <n v="0"/>
    <s v="101103"/>
    <n v="2529"/>
    <d v="2018-05-02T00:00:00"/>
    <s v="F024"/>
    <n v="0"/>
    <n v="2.6216066035537507E-2"/>
    <n v="8.7776046807549149E-2"/>
    <n v="451250"/>
    <n v="0.95"/>
    <m/>
    <n v="14762"/>
    <n v="265972"/>
    <s v="AST"/>
  </r>
  <r>
    <m/>
    <s v=""/>
    <n v="1044"/>
    <n v="0"/>
    <b v="0"/>
    <s v=""/>
    <s v="54"/>
    <s v="Eaton Manor"/>
    <s v="BN3 3PT"/>
    <x v="4"/>
    <s v="South Coast"/>
    <s v="4K2B L"/>
    <n v="2415"/>
    <m/>
    <n v="0"/>
    <n v="1100"/>
    <s v="AVIVA"/>
    <d v="2005-06-01T00:00:00"/>
    <d v="1999-02-16T00:00:00"/>
    <m/>
    <m/>
    <d v="2004-08-31T00:00:00"/>
    <s v="01-Jul-2019"/>
    <n v="0"/>
    <n v="16980"/>
    <d v="2004-10-11T00:00:00"/>
    <d v="2004-12-10T00:00:00"/>
    <m/>
    <m/>
    <n v="4"/>
    <m/>
    <m/>
    <m/>
    <n v="0"/>
    <s v=""/>
    <s v=""/>
    <s v=""/>
    <n v="0.03"/>
    <n v="0"/>
    <n v="20"/>
    <n v="0"/>
    <n v="375000"/>
    <n v="375000"/>
    <n v="0"/>
    <n v="0"/>
    <n v="0"/>
    <n v="0"/>
    <n v="0"/>
    <n v="0"/>
    <n v="375000"/>
    <n v="0"/>
    <b v="1"/>
    <b v="0"/>
    <n v="0"/>
    <n v="0"/>
    <n v="0"/>
    <n v="151430"/>
    <n v="0"/>
    <n v="0"/>
    <m/>
    <s v="PY"/>
    <n v="0"/>
    <s v="Maguire"/>
    <b v="0"/>
    <b v="0"/>
    <b v="0"/>
    <b v="0"/>
    <b v="0"/>
    <n v="0"/>
    <b v="1"/>
    <m/>
    <n v="8"/>
    <m/>
    <n v="1415"/>
    <n v="326.53846153846155"/>
    <n v="151430"/>
    <n v="13500"/>
    <n v="191320"/>
    <n v="1.2634220431882719"/>
    <n v="0.51018666666666668"/>
    <n v="340.90909090909093"/>
    <n v="16488"/>
    <n v="0"/>
    <n v="13500"/>
    <n v="375000"/>
    <n v="4.7663157894736845E-2"/>
    <n v="3.9371228070175436E-2"/>
    <s v="0000054"/>
    <n v="2.9839883551673944E-2"/>
    <n v="15.436363636363636"/>
    <s v="54 Eaton Manor"/>
    <s v="Eaton Manor ASTs"/>
    <b v="0"/>
    <s v="AST"/>
    <s v=""/>
    <b v="0"/>
    <n v="539"/>
    <s v="043001"/>
    <n v="292"/>
    <d v="2008-07-02T00:00:00"/>
    <s v="F054"/>
    <n v="0"/>
    <n v="3.3364209958126674E-2"/>
    <n v="9.2623654493825536E-2"/>
    <n v="356250"/>
    <n v="0.875"/>
    <m/>
    <n v="14026"/>
    <n v="191320"/>
    <s v="AST"/>
  </r>
  <r>
    <m/>
    <s v=""/>
    <n v="2999"/>
    <n v="0"/>
    <b v="0"/>
    <s v=""/>
    <s v="164"/>
    <s v="Wick Hall"/>
    <s v="BN3"/>
    <x v="3"/>
    <s v="Sussex"/>
    <s v="3KB L"/>
    <n v="2831"/>
    <m/>
    <n v="0"/>
    <n v="0"/>
    <s v="Uncharged"/>
    <m/>
    <d v="1983-08-01T00:00:00"/>
    <d v="2012-10-26T00:00:00"/>
    <d v="2012-11-30T00:00:00"/>
    <d v="2012-11-30T00:00:00"/>
    <s v="17-Jul-2019"/>
    <n v="0"/>
    <n v="17040"/>
    <d v="2013-01-14T00:00:00"/>
    <d v="2013-03-15T00:00:00"/>
    <m/>
    <m/>
    <n v="4"/>
    <m/>
    <m/>
    <m/>
    <n v="0"/>
    <s v="Priors"/>
    <s v=""/>
    <s v=""/>
    <n v="0.03"/>
    <n v="0"/>
    <n v="20"/>
    <n v="0"/>
    <n v="345000"/>
    <n v="385000"/>
    <n v="0"/>
    <n v="0"/>
    <n v="0"/>
    <n v="0"/>
    <n v="0"/>
    <n v="0"/>
    <n v="385000"/>
    <n v="0"/>
    <b v="0"/>
    <b v="0"/>
    <n v="0"/>
    <n v="0"/>
    <n v="0"/>
    <n v="63432"/>
    <n v="0"/>
    <n v="0"/>
    <m/>
    <s v="FC"/>
    <n v="0"/>
    <s v="Maguire"/>
    <b v="0"/>
    <b v="0"/>
    <b v="0"/>
    <b v="0"/>
    <b v="0"/>
    <n v="0"/>
    <b v="0"/>
    <m/>
    <n v="8"/>
    <m/>
    <n v="1420"/>
    <n v="327.69230769230768"/>
    <n v="63432"/>
    <n v="13860"/>
    <n v="288458"/>
    <n v="4.5475154496153358"/>
    <n v="0.74924155844155849"/>
    <n v="0"/>
    <n v="16548"/>
    <n v="0"/>
    <n v="13860"/>
    <n v="385000"/>
    <n v="4.6589200273410798E-2"/>
    <n v="3.8848940533151056E-2"/>
    <s v="0000164"/>
    <n v="2.9731689630166789E-2"/>
    <n v="0"/>
    <s v="164 Wick Hall"/>
    <s v="Wick Hall ASTs"/>
    <b v="0"/>
    <s v="AST"/>
    <s v=""/>
    <b v="0"/>
    <n v="0"/>
    <s v="008605"/>
    <n v="1714"/>
    <d v="2014-07-18T00:00:00"/>
    <s v="F164"/>
    <n v="0"/>
    <n v="3.2612439636001009E-2"/>
    <n v="0.22400365745995712"/>
    <n v="365750"/>
    <n v="0.91"/>
    <m/>
    <n v="14209"/>
    <n v="288458"/>
    <s v="AST"/>
  </r>
  <r>
    <m/>
    <s v=""/>
    <n v="1283"/>
    <n v="0"/>
    <b v="0"/>
    <s v=""/>
    <s v="G05"/>
    <s v="Du Cane Court"/>
    <s v="SW17"/>
    <x v="2"/>
    <s v="South West London (Outer)"/>
    <s v="2KB"/>
    <n v="3091"/>
    <m/>
    <n v="0"/>
    <n v="535"/>
    <s v="RBS"/>
    <d v="2004-06-01T00:00:00"/>
    <d v="2000-05-17T00:00:00"/>
    <m/>
    <m/>
    <d v="2008-01-16T00:00:00"/>
    <s v="30-Nov-2019"/>
    <n v="0"/>
    <n v="17100"/>
    <d v="2008-02-04T00:00:00"/>
    <d v="2008-02-29T00:00:00"/>
    <m/>
    <m/>
    <n v="4"/>
    <m/>
    <m/>
    <m/>
    <n v="0"/>
    <s v=""/>
    <s v=""/>
    <s v=""/>
    <n v="0.03"/>
    <n v="0"/>
    <n v="20"/>
    <n v="0"/>
    <n v="390000"/>
    <n v="390000"/>
    <n v="0"/>
    <n v="0"/>
    <n v="0"/>
    <n v="0"/>
    <n v="0"/>
    <n v="0"/>
    <n v="390000"/>
    <n v="0"/>
    <b v="1"/>
    <b v="0"/>
    <n v="0"/>
    <n v="0"/>
    <n v="0"/>
    <n v="109264"/>
    <n v="0"/>
    <n v="0"/>
    <m/>
    <s v="MB"/>
    <n v="0"/>
    <s v="S.Askey"/>
    <b v="0"/>
    <b v="0"/>
    <b v="0"/>
    <b v="0"/>
    <b v="0"/>
    <n v="0"/>
    <b v="1"/>
    <m/>
    <n v="3"/>
    <m/>
    <n v="1425"/>
    <n v="328.84615384615387"/>
    <n v="109264"/>
    <n v="14040"/>
    <n v="247196"/>
    <n v="2.2623737003953726"/>
    <n v="0.63383589743589741"/>
    <n v="728.97196261682245"/>
    <n v="16440"/>
    <n v="0"/>
    <n v="14040"/>
    <n v="390000"/>
    <n v="4.6153846153846156E-2"/>
    <n v="3.6356275303643722E-2"/>
    <s v="G0000005"/>
    <n v="4.0145985401459854E-2"/>
    <n v="31.962616822429908"/>
    <s v="G05 Du Cane Court"/>
    <s v="Du Cane Court ASTs"/>
    <b v="0"/>
    <s v="AST"/>
    <s v=""/>
    <b v="0"/>
    <n v="539"/>
    <s v="100121"/>
    <n v="364"/>
    <d v="2008-03-08T00:00:00"/>
    <s v="FG05"/>
    <n v="0"/>
    <n v="3.2307691757495587E-2"/>
    <n v="0.12327939669058427"/>
    <n v="370500"/>
    <n v="0.95"/>
    <m/>
    <n v="13470"/>
    <n v="247196"/>
    <s v="AST"/>
  </r>
  <r>
    <m/>
    <s v=""/>
    <n v="2136"/>
    <n v="0"/>
    <b v="0"/>
    <s v=""/>
    <s v="132"/>
    <s v="Eaton Manor"/>
    <s v="BN3"/>
    <x v="4"/>
    <s v="South Coast"/>
    <s v="4K2Bs"/>
    <n v="2415"/>
    <m/>
    <n v="0"/>
    <n v="985"/>
    <s v="AVIVA"/>
    <d v="2005-06-01T00:00:00"/>
    <d v="1999-02-06T00:00:00"/>
    <m/>
    <m/>
    <d v="2018-03-04T00:00:00"/>
    <s v="28-Aug-2019"/>
    <n v="0"/>
    <n v="17100"/>
    <d v="2018-04-23T00:00:00"/>
    <d v="2018-05-11T00:00:00"/>
    <m/>
    <m/>
    <n v="4"/>
    <m/>
    <m/>
    <m/>
    <n v="0"/>
    <s v="Priors"/>
    <s v=""/>
    <s v=""/>
    <n v="0.03"/>
    <n v="0"/>
    <n v="20"/>
    <n v="0"/>
    <n v="380000"/>
    <n v="350000"/>
    <n v="0"/>
    <n v="0"/>
    <n v="0"/>
    <n v="0"/>
    <n v="0"/>
    <n v="0"/>
    <n v="350000"/>
    <n v="0"/>
    <b v="1"/>
    <b v="0"/>
    <n v="0"/>
    <n v="0"/>
    <n v="0"/>
    <n v="127037"/>
    <n v="0"/>
    <n v="0"/>
    <m/>
    <s v="PY"/>
    <n v="0"/>
    <s v="Maguire"/>
    <b v="0"/>
    <b v="0"/>
    <b v="0"/>
    <b v="0"/>
    <b v="0"/>
    <n v="0"/>
    <b v="0"/>
    <m/>
    <n v="2"/>
    <m/>
    <n v="1425"/>
    <n v="328.84615384615387"/>
    <n v="127037"/>
    <n v="12600"/>
    <n v="192863"/>
    <n v="1.5181639994647229"/>
    <n v="0.55103714285714289"/>
    <n v="355.32994923857871"/>
    <n v="15240"/>
    <n v="0"/>
    <n v="12600"/>
    <n v="350000"/>
    <n v="5.1428571428571428E-2"/>
    <n v="4.2544360902255642E-2"/>
    <s v="0000132"/>
    <n v="0.12204724409448819"/>
    <n v="17.360406091370557"/>
    <s v="132 Eaton Manor"/>
    <s v="Eaton Manor ASTs"/>
    <b v="0"/>
    <s v="AST"/>
    <s v="AST"/>
    <b v="0"/>
    <n v="539"/>
    <s v="043001"/>
    <n v="811"/>
    <d v="2018-08-29T00:00:00"/>
    <s v="F132"/>
    <n v="0"/>
    <n v="3.5999999386923651E-2"/>
    <n v="0.1113533852342231"/>
    <n v="332500"/>
    <n v="0.875"/>
    <m/>
    <n v="14146"/>
    <n v="192863"/>
    <s v="AST"/>
  </r>
  <r>
    <m/>
    <s v=""/>
    <n v="1026"/>
    <n v="0"/>
    <b v="0"/>
    <s v=""/>
    <s v="127"/>
    <s v="Eaton Manor"/>
    <s v="BN3 3PT"/>
    <x v="4"/>
    <s v="South Coast"/>
    <s v="4K2Bs"/>
    <n v="2415"/>
    <m/>
    <n v="0"/>
    <n v="985"/>
    <s v="AVIVA"/>
    <d v="2005-06-01T00:00:00"/>
    <d v="1999-02-16T00:00:00"/>
    <m/>
    <m/>
    <d v="2018-03-31T00:00:00"/>
    <s v="29-Jul-2019"/>
    <n v="0"/>
    <n v="17100"/>
    <d v="2016-05-04T00:00:00"/>
    <d v="2016-05-13T00:00:00"/>
    <d v="2018-05-10T00:00:00"/>
    <m/>
    <n v="4"/>
    <m/>
    <m/>
    <m/>
    <n v="0"/>
    <s v="Priors"/>
    <s v=""/>
    <s v=""/>
    <n v="0.03"/>
    <n v="0"/>
    <n v="20"/>
    <n v="0"/>
    <n v="380000"/>
    <n v="350000"/>
    <n v="0"/>
    <n v="0"/>
    <n v="0"/>
    <n v="0"/>
    <n v="0"/>
    <n v="0"/>
    <n v="350000"/>
    <n v="0"/>
    <b v="0"/>
    <b v="0"/>
    <n v="0"/>
    <n v="0"/>
    <n v="0"/>
    <n v="161126"/>
    <n v="0"/>
    <n v="0"/>
    <m/>
    <s v="PY"/>
    <n v="0"/>
    <s v="Maguire"/>
    <b v="0"/>
    <b v="0"/>
    <b v="0"/>
    <b v="0"/>
    <b v="0"/>
    <n v="0"/>
    <b v="1"/>
    <n v="46"/>
    <n v="1"/>
    <m/>
    <n v="1425"/>
    <n v="328.84615384615387"/>
    <n v="161126"/>
    <n v="12600"/>
    <n v="158774"/>
    <n v="0.98540272829959163"/>
    <n v="0.45363999999999999"/>
    <n v="355.32994923857871"/>
    <n v="17400"/>
    <n v="0"/>
    <n v="12600"/>
    <n v="350000"/>
    <n v="5.1428571428571428E-2"/>
    <n v="4.2544360902255642E-2"/>
    <s v="0000127"/>
    <n v="-1.7241379310344827E-2"/>
    <n v="17.360406091370557"/>
    <s v="127 Eaton Manor"/>
    <s v="Eaton Manor ASTs"/>
    <b v="0"/>
    <s v="AST"/>
    <s v="AST"/>
    <b v="0"/>
    <n v="539"/>
    <s v="043001"/>
    <n v="274"/>
    <d v="2018-07-30T00:00:00"/>
    <s v="F127"/>
    <n v="0"/>
    <n v="3.5999999386923651E-2"/>
    <n v="8.7794645184513978E-2"/>
    <n v="332500"/>
    <n v="0.875"/>
    <m/>
    <n v="14146"/>
    <n v="158774"/>
    <s v="AST"/>
  </r>
  <r>
    <m/>
    <s v=""/>
    <n v="1104"/>
    <n v="0"/>
    <b v="0"/>
    <s v=""/>
    <s v="18"/>
    <s v="St James Court"/>
    <s v="KT1 2DH"/>
    <x v="1"/>
    <s v="South West London (Outer)"/>
    <s v="3KB"/>
    <n v="1404"/>
    <m/>
    <n v="0"/>
    <n v="660"/>
    <s v="RBS"/>
    <d v="2002-07-22T00:00:00"/>
    <d v="2002-04-30T00:00:00"/>
    <m/>
    <m/>
    <d v="2018-05-31T00:00:00"/>
    <s v="09-Sep-2019"/>
    <n v="0"/>
    <n v="17100"/>
    <d v="2018-06-06T00:00:00"/>
    <d v="2018-08-08T00:00:00"/>
    <d v="2018-08-15T00:00:00"/>
    <m/>
    <n v="4"/>
    <m/>
    <m/>
    <m/>
    <n v="0"/>
    <s v="F.Leigh"/>
    <s v=""/>
    <s v=""/>
    <n v="0.03"/>
    <n v="0"/>
    <n v="20"/>
    <n v="0"/>
    <n v="385000"/>
    <n v="370000"/>
    <n v="0"/>
    <n v="0"/>
    <n v="0"/>
    <n v="0"/>
    <n v="0"/>
    <n v="0"/>
    <n v="370000"/>
    <n v="0"/>
    <b v="1"/>
    <b v="0"/>
    <n v="0"/>
    <n v="0"/>
    <n v="0"/>
    <n v="216857"/>
    <n v="0"/>
    <n v="0"/>
    <m/>
    <s v="FC"/>
    <n v="0"/>
    <s v="Duffin"/>
    <b v="0"/>
    <b v="0"/>
    <b v="0"/>
    <b v="0"/>
    <b v="0"/>
    <n v="0"/>
    <b v="1"/>
    <n v="33"/>
    <n v="9"/>
    <m/>
    <n v="1425"/>
    <n v="328.84615384615387"/>
    <n v="216857"/>
    <n v="13320"/>
    <n v="121323"/>
    <n v="0.55946084285958031"/>
    <n v="0.32790000000000002"/>
    <n v="560.60606060606062"/>
    <n v="14400"/>
    <n v="0"/>
    <n v="13320"/>
    <n v="370000"/>
    <n v="4.8648648648648651E-2"/>
    <n v="4.3120910384068276E-2"/>
    <s v="0000018"/>
    <n v="0.1875"/>
    <n v="25.90909090909091"/>
    <s v="18 St James Court"/>
    <s v="St James Court ASTs"/>
    <b v="0"/>
    <s v="AST"/>
    <s v="AST"/>
    <b v="0"/>
    <n v="539"/>
    <s v="070008"/>
    <n v="329"/>
    <d v="2018-09-10T00:00:00"/>
    <s v="F018"/>
    <n v="0"/>
    <n v="3.4054053474116969E-2"/>
    <n v="6.989398543740806E-2"/>
    <n v="351500"/>
    <n v="0.95"/>
    <m/>
    <n v="15157"/>
    <n v="121323"/>
    <s v="AST"/>
  </r>
  <r>
    <m/>
    <s v=""/>
    <n v="1932"/>
    <n v="0"/>
    <b v="0"/>
    <s v=""/>
    <s v="285"/>
    <s v="Circle (the)"/>
    <s v="SE1"/>
    <x v="10"/>
    <s v="South East London (Inner)"/>
    <s v="1KB L"/>
    <n v="2929"/>
    <m/>
    <n v="0"/>
    <n v="505"/>
    <s v="Uncharged"/>
    <m/>
    <d v="2006-12-06T00:00:00"/>
    <m/>
    <m/>
    <d v="2019-02-14T00:00:00"/>
    <s v="01-Mar-2020"/>
    <n v="0"/>
    <n v="17160"/>
    <d v="2019-02-25T00:00:00"/>
    <d v="2019-03-02T00:00:00"/>
    <m/>
    <m/>
    <n v="4"/>
    <m/>
    <m/>
    <m/>
    <n v="0"/>
    <s v=""/>
    <s v=""/>
    <s v=""/>
    <n v="0.03"/>
    <n v="0"/>
    <n v="20"/>
    <n v="0"/>
    <n v="500000"/>
    <n v="475000"/>
    <n v="0"/>
    <n v="0"/>
    <n v="0"/>
    <n v="0"/>
    <n v="0"/>
    <n v="0"/>
    <n v="475000"/>
    <n v="0"/>
    <b v="0"/>
    <b v="0"/>
    <n v="0"/>
    <n v="0"/>
    <n v="5000"/>
    <n v="295373"/>
    <n v="0"/>
    <n v="0"/>
    <m/>
    <s v="PY"/>
    <n v="0"/>
    <s v="PJHarte"/>
    <b v="0"/>
    <b v="0"/>
    <b v="0"/>
    <b v="0"/>
    <b v="0"/>
    <n v="0"/>
    <b v="1"/>
    <m/>
    <n v="0"/>
    <m/>
    <n v="1430"/>
    <n v="330"/>
    <n v="300373"/>
    <n v="17100"/>
    <n v="133777"/>
    <n v="0.44536959047584168"/>
    <n v="0.28163578947368423"/>
    <n v="940.59405940594058"/>
    <n v="18564"/>
    <n v="0"/>
    <n v="17100"/>
    <n v="475000"/>
    <n v="3.8027700831024934E-2"/>
    <n v="3.0342382271468144E-2"/>
    <s v="0000285"/>
    <n v="-7.5630252100840331E-2"/>
    <n v="33.980198019801982"/>
    <s v="285 Circle (the)"/>
    <s v="Circle ASTs"/>
    <b v="0"/>
    <s v="AST"/>
    <s v="AST"/>
    <b v="0"/>
    <n v="539"/>
    <s v="070012"/>
    <n v="596"/>
    <d v="2019-03-02T00:00:00"/>
    <s v="F285"/>
    <n v="9.9009900990099009"/>
    <n v="2.6619390128391932E-2"/>
    <n v="4.635494781174989E-2"/>
    <n v="451250"/>
    <n v="0.92500000000000004"/>
    <m/>
    <n v="13692"/>
    <n v="133777"/>
    <s v="AST"/>
  </r>
  <r>
    <d v="2001-10-12T00:00:00"/>
    <s v="14:38:12"/>
    <n v="722"/>
    <n v="31"/>
    <b v="0"/>
    <s v=""/>
    <s v="C23"/>
    <s v="Du Cane Court"/>
    <s v="SW17"/>
    <x v="2"/>
    <s v="South West London (Outer)"/>
    <s v="2KB"/>
    <n v="3091"/>
    <m/>
    <n v="0"/>
    <n v="540"/>
    <s v="RBS"/>
    <d v="2004-06-01T00:00:00"/>
    <d v="2000-05-17T00:00:00"/>
    <m/>
    <m/>
    <d v="2017-10-18T00:00:00"/>
    <s v="31-Aug-2019"/>
    <n v="0"/>
    <n v="17160"/>
    <d v="2017-11-30T00:00:00"/>
    <d v="2018-01-26T00:00:00"/>
    <m/>
    <m/>
    <n v="4"/>
    <m/>
    <m/>
    <m/>
    <n v="0"/>
    <s v="Portico"/>
    <s v=""/>
    <s v=""/>
    <n v="0.03"/>
    <n v="0"/>
    <n v="20"/>
    <n v="0"/>
    <n v="390000"/>
    <n v="390000"/>
    <n v="0"/>
    <n v="0"/>
    <n v="0"/>
    <n v="0"/>
    <n v="0"/>
    <n v="0"/>
    <n v="390000"/>
    <n v="0"/>
    <b v="1"/>
    <b v="0"/>
    <n v="0"/>
    <n v="0"/>
    <n v="0"/>
    <n v="135300"/>
    <n v="0"/>
    <n v="0"/>
    <d v="2001-06-08T00:00:00"/>
    <s v="MB"/>
    <n v="0"/>
    <s v="Askey"/>
    <b v="0"/>
    <b v="0"/>
    <b v="0"/>
    <b v="0"/>
    <b v="0"/>
    <n v="0"/>
    <b v="1"/>
    <m/>
    <n v="8"/>
    <m/>
    <n v="1430"/>
    <n v="330"/>
    <n v="135300"/>
    <n v="14040"/>
    <n v="221160"/>
    <n v="1.6345898004434589"/>
    <n v="0.56707692307692303"/>
    <n v="722.22222222222217"/>
    <n v="17040"/>
    <n v="0"/>
    <n v="14040"/>
    <n v="390000"/>
    <n v="4.6315789473684213E-2"/>
    <n v="3.6518218623481778E-2"/>
    <s v="C0000023"/>
    <n v="7.0422535211267607E-3"/>
    <n v="31.777777777777779"/>
    <s v="C23 Du Cane Court"/>
    <s v="Du Cane Court ASTs"/>
    <b v="0"/>
    <s v="AST"/>
    <s v="AST"/>
    <b v="0"/>
    <n v="539"/>
    <s v="100121"/>
    <n v="84"/>
    <d v="2018-09-01T00:00:00"/>
    <s v="FC23"/>
    <n v="0"/>
    <n v="3.2421052079451715E-2"/>
    <n v="0.1"/>
    <n v="370500"/>
    <n v="0.95"/>
    <m/>
    <n v="13530"/>
    <n v="221160"/>
    <s v="AST"/>
  </r>
  <r>
    <m/>
    <s v=""/>
    <n v="1344"/>
    <n v="0"/>
    <b v="0"/>
    <s v=""/>
    <s v="A22"/>
    <s v="Du Cane Court"/>
    <s v="SW17"/>
    <x v="2"/>
    <s v="South West London (Outer)"/>
    <s v="2KB"/>
    <n v="3091"/>
    <m/>
    <n v="0"/>
    <n v="526"/>
    <s v="RBS"/>
    <d v="2004-06-01T00:00:00"/>
    <d v="2000-05-17T00:00:00"/>
    <m/>
    <m/>
    <d v="2014-08-20T00:00:00"/>
    <s v="05-Jan-2020"/>
    <n v="0"/>
    <n v="17184"/>
    <d v="2014-08-19T00:00:00"/>
    <d v="2014-09-05T00:00:00"/>
    <m/>
    <m/>
    <n v="4"/>
    <m/>
    <m/>
    <m/>
    <n v="0"/>
    <s v=""/>
    <s v=""/>
    <s v=""/>
    <n v="0"/>
    <n v="0"/>
    <n v="20"/>
    <n v="0"/>
    <n v="390000"/>
    <n v="390000"/>
    <n v="0"/>
    <n v="0"/>
    <n v="0"/>
    <n v="0"/>
    <n v="0"/>
    <n v="0"/>
    <n v="390000"/>
    <n v="0"/>
    <b v="1"/>
    <b v="0"/>
    <n v="0"/>
    <n v="0"/>
    <n v="0"/>
    <n v="155738"/>
    <n v="0"/>
    <n v="0"/>
    <m/>
    <s v="MB"/>
    <n v="0"/>
    <s v="Askey"/>
    <b v="0"/>
    <b v="0"/>
    <b v="0"/>
    <b v="0"/>
    <b v="0"/>
    <n v="0"/>
    <b v="1"/>
    <m/>
    <n v="2"/>
    <m/>
    <n v="1432"/>
    <n v="330.46153846153845"/>
    <n v="155738"/>
    <n v="0"/>
    <n v="214762"/>
    <n v="1.3789954924295933"/>
    <n v="0.55067179487179485"/>
    <n v="741.44486692015209"/>
    <n v="16200"/>
    <n v="0"/>
    <n v="0"/>
    <n v="390000"/>
    <n v="4.6380566801619436E-2"/>
    <n v="3.6582995951417001E-2"/>
    <s v="A0000022"/>
    <n v="6.0740740740740741E-2"/>
    <n v="32.669201520912544"/>
    <s v="A22 Du Cane Court"/>
    <s v="Du Cane Court ASTs"/>
    <b v="0"/>
    <s v="AST"/>
    <s v=""/>
    <b v="0"/>
    <n v="539"/>
    <s v="100121"/>
    <n v="375"/>
    <d v="2017-01-06T00:00:00"/>
    <s v="FA22"/>
    <n v="0"/>
    <n v="3.2466396208234161E-2"/>
    <n v="8.7030782467991119E-2"/>
    <n v="370500"/>
    <n v="0.95"/>
    <m/>
    <n v="13554"/>
    <n v="214762"/>
    <s v="AST"/>
  </r>
  <r>
    <m/>
    <s v=""/>
    <n v="1721"/>
    <n v="0"/>
    <b v="0"/>
    <s v=""/>
    <s v="26"/>
    <s v="Eaton Manor"/>
    <s v="BN3 3PT"/>
    <x v="4"/>
    <s v="South Coast"/>
    <s v="4K2B L"/>
    <n v="2415"/>
    <m/>
    <n v="0"/>
    <n v="1070"/>
    <s v="AVIVA"/>
    <d v="2005-06-01T00:00:00"/>
    <d v="1999-02-16T00:00:00"/>
    <d v="2006-02-03T00:00:00"/>
    <d v="2006-03-31T00:00:00"/>
    <d v="2006-03-31T00:00:00"/>
    <s v="31-Jul-2019"/>
    <n v="0"/>
    <n v="17184"/>
    <d v="2006-04-24T00:00:00"/>
    <d v="2006-07-07T00:00:00"/>
    <m/>
    <m/>
    <n v="4"/>
    <m/>
    <m/>
    <m/>
    <n v="0"/>
    <s v=""/>
    <s v=""/>
    <s v=""/>
    <n v="0.03"/>
    <n v="0"/>
    <n v="20"/>
    <n v="0"/>
    <n v="375000"/>
    <n v="375000"/>
    <n v="0"/>
    <n v="0"/>
    <n v="0"/>
    <n v="0"/>
    <n v="0"/>
    <n v="0"/>
    <n v="375000"/>
    <n v="0"/>
    <b v="1"/>
    <b v="0"/>
    <n v="0"/>
    <n v="0"/>
    <n v="0"/>
    <n v="120326"/>
    <n v="0"/>
    <n v="0"/>
    <m/>
    <s v="PY"/>
    <n v="0"/>
    <s v="Maguire"/>
    <b v="0"/>
    <b v="0"/>
    <b v="0"/>
    <b v="0"/>
    <b v="0"/>
    <n v="0"/>
    <b v="1"/>
    <m/>
    <n v="10"/>
    <m/>
    <n v="1432"/>
    <n v="330.46153846153845"/>
    <n v="120326"/>
    <n v="13500"/>
    <n v="222424"/>
    <n v="1.8485115436397785"/>
    <n v="0.59313066666666669"/>
    <n v="350.46728971962619"/>
    <n v="17184"/>
    <n v="0"/>
    <n v="13500"/>
    <n v="375000"/>
    <n v="4.8235789473684211E-2"/>
    <n v="3.9943859649122809E-2"/>
    <s v="0000026"/>
    <n v="0"/>
    <n v="16.05981308411215"/>
    <s v="26 Eaton Manor"/>
    <s v="Eaton Manor ASTs"/>
    <b v="0"/>
    <s v="AST"/>
    <s v=""/>
    <b v="0"/>
    <n v="539"/>
    <s v="043001"/>
    <n v="477"/>
    <d v="2010-03-03T00:00:00"/>
    <s v="F026"/>
    <n v="0"/>
    <n v="3.3765052056563528E-2"/>
    <n v="0.11826205475125907"/>
    <n v="356250"/>
    <n v="0.875"/>
    <m/>
    <n v="14230"/>
    <n v="222424"/>
    <s v="AST"/>
  </r>
  <r>
    <m/>
    <s v=""/>
    <n v="1825"/>
    <n v="0"/>
    <b v="0"/>
    <s v=""/>
    <s v="15"/>
    <s v="Garden Court"/>
    <s v="TW9 3JS"/>
    <x v="2"/>
    <s v="Surrey"/>
    <s v="2KB"/>
    <n v="1000"/>
    <m/>
    <n v="0"/>
    <n v="581"/>
    <s v="HSBC"/>
    <d v="2006-09-19T00:00:00"/>
    <d v="2006-05-26T00:00:00"/>
    <m/>
    <m/>
    <d v="2016-01-31T00:00:00"/>
    <s v="24-Jul-2018"/>
    <n v="0"/>
    <n v="17220"/>
    <d v="2016-02-15T00:00:00"/>
    <d v="2016-04-15T00:00:00"/>
    <d v="2016-05-02T00:00:00"/>
    <m/>
    <n v="4"/>
    <m/>
    <m/>
    <m/>
    <n v="0"/>
    <s v="F.Leigh/A.Roberts"/>
    <s v=""/>
    <s v=""/>
    <n v="0.03"/>
    <n v="0"/>
    <n v="20"/>
    <n v="0"/>
    <n v="400000"/>
    <n v="360000"/>
    <n v="0"/>
    <n v="0"/>
    <n v="0"/>
    <n v="0"/>
    <n v="0"/>
    <n v="0"/>
    <n v="360000"/>
    <n v="0"/>
    <b v="0"/>
    <b v="0"/>
    <n v="0"/>
    <n v="0"/>
    <n v="0"/>
    <n v="344651"/>
    <n v="0"/>
    <n v="0"/>
    <m/>
    <s v="PY"/>
    <n v="0"/>
    <s v="Duffin"/>
    <b v="0"/>
    <b v="0"/>
    <b v="0"/>
    <b v="0"/>
    <b v="0"/>
    <n v="0"/>
    <b v="1"/>
    <n v="152"/>
    <n v="8"/>
    <m/>
    <n v="1435"/>
    <n v="331.15384615384613"/>
    <n v="344651"/>
    <n v="12960"/>
    <n v="-15611"/>
    <n v="-4.5295095618466216E-2"/>
    <n v="-4.3363888888888889E-2"/>
    <n v="619.62134251290877"/>
    <n v="12792"/>
    <n v="0"/>
    <n v="12960"/>
    <n v="360000"/>
    <n v="5.0350877192982459E-2"/>
    <n v="4.5850877192982455E-2"/>
    <s v="0000015"/>
    <n v="0.34615384615384615"/>
    <n v="29.638554216867469"/>
    <s v="15 Garden Court"/>
    <s v="Garden Court ASTs"/>
    <b v="0"/>
    <s v="AST"/>
    <s v="AST"/>
    <b v="0"/>
    <n v="539"/>
    <s v="070011"/>
    <n v="516"/>
    <d v="2016-07-25T00:00:00"/>
    <s v="F015"/>
    <n v="0"/>
    <n v="3.5245613434858492E-2"/>
    <n v="4.5498199628029513E-2"/>
    <n v="342000"/>
    <n v="0.95"/>
    <m/>
    <n v="15681"/>
    <n v="-15611"/>
    <s v="AST"/>
  </r>
  <r>
    <m/>
    <s v=""/>
    <n v="992"/>
    <n v="0"/>
    <b v="0"/>
    <s v=""/>
    <s v="101"/>
    <s v="Eaton Manor"/>
    <s v="BN3 3PT"/>
    <x v="4"/>
    <s v="South Coast"/>
    <s v="3K2B"/>
    <n v="1996"/>
    <m/>
    <n v="0"/>
    <n v="840"/>
    <s v="AVIVA"/>
    <d v="2005-06-01T00:00:00"/>
    <d v="1999-02-16T00:00:00"/>
    <m/>
    <m/>
    <m/>
    <s v="28-Sep-2019"/>
    <n v="0"/>
    <n v="17244"/>
    <m/>
    <m/>
    <m/>
    <m/>
    <n v="4"/>
    <m/>
    <m/>
    <m/>
    <n v="0"/>
    <s v=""/>
    <s v=""/>
    <s v=""/>
    <n v="0.03"/>
    <n v="0"/>
    <n v="20"/>
    <n v="0"/>
    <n v="298000"/>
    <n v="310000"/>
    <n v="0"/>
    <n v="0"/>
    <n v="0"/>
    <n v="0"/>
    <n v="0"/>
    <n v="0"/>
    <n v="310000"/>
    <n v="0"/>
    <b v="0"/>
    <b v="0"/>
    <n v="0"/>
    <n v="0"/>
    <n v="0"/>
    <n v="105765"/>
    <n v="0"/>
    <n v="0"/>
    <m/>
    <s v="PY"/>
    <n v="0"/>
    <s v=""/>
    <b v="0"/>
    <b v="0"/>
    <b v="0"/>
    <b v="0"/>
    <b v="0"/>
    <n v="0"/>
    <b v="1"/>
    <m/>
    <m/>
    <m/>
    <n v="1437"/>
    <n v="331.61538461538464"/>
    <n v="105765"/>
    <n v="11160"/>
    <n v="177575"/>
    <n v="1.6789580674136055"/>
    <n v="0.57282258064516134"/>
    <n v="369.04761904761904"/>
    <n v="16584"/>
    <n v="0"/>
    <n v="11160"/>
    <n v="310000"/>
    <n v="5.8553480475382003E-2"/>
    <n v="4.9945670628183364E-2"/>
    <s v="0000101"/>
    <n v="3.9797395079594788E-2"/>
    <n v="20.528571428571428"/>
    <s v="101 Eaton Manor"/>
    <s v="Eaton Manor ASTs"/>
    <b v="0"/>
    <s v="AST"/>
    <s v=""/>
    <b v="0"/>
    <n v="539"/>
    <s v="043001"/>
    <n v="241"/>
    <d v="1992-12-04T00:00:00"/>
    <s v="F101"/>
    <n v="0"/>
    <n v="4.0987435634755522E-2"/>
    <n v="0.13907247198978867"/>
    <n v="294500"/>
    <n v="0.875"/>
    <m/>
    <n v="14709"/>
    <n v="177575"/>
    <s v="AST"/>
  </r>
  <r>
    <m/>
    <s v=""/>
    <n v="2171"/>
    <n v="0"/>
    <b v="0"/>
    <s v=""/>
    <s v="K05"/>
    <s v="Du Cane Court"/>
    <s v="SW17"/>
    <x v="2"/>
    <s v="South"/>
    <s v="2KB"/>
    <n v="3091"/>
    <m/>
    <n v="0"/>
    <n v="531"/>
    <s v="RBS"/>
    <m/>
    <d v="2000-05-17T00:00:00"/>
    <d v="2007-10-22T00:00:00"/>
    <m/>
    <d v="2007-12-03T00:00:00"/>
    <s v="31-May-2019"/>
    <n v="0"/>
    <n v="17280"/>
    <d v="2007-12-17T00:00:00"/>
    <d v="2008-02-12T00:00:00"/>
    <m/>
    <m/>
    <n v="4"/>
    <m/>
    <m/>
    <m/>
    <n v="0"/>
    <s v=""/>
    <s v=""/>
    <s v=""/>
    <n v="0.03"/>
    <n v="0"/>
    <n v="20"/>
    <n v="0"/>
    <n v="390000"/>
    <n v="390000"/>
    <n v="0"/>
    <n v="0"/>
    <n v="0"/>
    <n v="0"/>
    <n v="0"/>
    <n v="0"/>
    <n v="390000"/>
    <n v="0"/>
    <b v="1"/>
    <b v="0"/>
    <n v="0"/>
    <n v="0"/>
    <n v="0"/>
    <n v="118990"/>
    <n v="0"/>
    <n v="0"/>
    <m/>
    <s v="MB"/>
    <n v="0"/>
    <s v="A&amp;P"/>
    <b v="0"/>
    <b v="0"/>
    <b v="0"/>
    <b v="0"/>
    <b v="0"/>
    <n v="0"/>
    <b v="0"/>
    <m/>
    <n v="8"/>
    <m/>
    <n v="1440"/>
    <n v="332.30769230769232"/>
    <n v="118990"/>
    <n v="14040"/>
    <n v="237470"/>
    <n v="1.9957139255399614"/>
    <n v="0.60889743589743595"/>
    <n v="734.46327683615823"/>
    <n v="16632"/>
    <n v="0"/>
    <n v="14040"/>
    <n v="390000"/>
    <n v="4.6639676113360326E-2"/>
    <n v="3.6842105263157891E-2"/>
    <s v="K0000005"/>
    <n v="3.896103896103896E-2"/>
    <n v="32.542372881355931"/>
    <s v="K05 Du Cane Court"/>
    <s v="Du Cane Court ASTs"/>
    <b v="0"/>
    <s v="AST"/>
    <s v=""/>
    <b v="0"/>
    <n v="539"/>
    <s v="100121"/>
    <n v="847"/>
    <d v="2016-06-01T00:00:00"/>
    <s v="FK05"/>
    <n v="0"/>
    <n v="3.2647772723363964E-2"/>
    <n v="0.1147155223127994"/>
    <n v="370500"/>
    <n v="0.95"/>
    <m/>
    <n v="13650"/>
    <n v="237470"/>
    <s v="AST"/>
  </r>
  <r>
    <m/>
    <s v=""/>
    <n v="1051"/>
    <n v="0"/>
    <b v="0"/>
    <s v=""/>
    <s v="70"/>
    <s v="Eaton Manor (ast)"/>
    <s v="BN3 3PT"/>
    <x v="4"/>
    <s v="South Coast"/>
    <s v="4K2B L"/>
    <n v="2415"/>
    <m/>
    <n v="0"/>
    <n v="1040"/>
    <s v="AVIVA"/>
    <d v="2005-06-01T00:00:00"/>
    <d v="1999-02-16T00:00:00"/>
    <m/>
    <m/>
    <d v="2019-01-31T00:00:00"/>
    <s v="vacant"/>
    <n v="8"/>
    <n v="17364"/>
    <d v="2017-03-13T00:00:00"/>
    <d v="2017-05-19T00:00:00"/>
    <d v="2019-03-01T00:00:00"/>
    <m/>
    <n v="4"/>
    <m/>
    <m/>
    <m/>
    <n v="0"/>
    <s v="Priors/Y.Lee"/>
    <s v=""/>
    <s v=""/>
    <n v="0.03"/>
    <n v="0"/>
    <n v="20"/>
    <n v="0"/>
    <n v="375000"/>
    <n v="375000"/>
    <n v="0"/>
    <n v="0"/>
    <n v="0"/>
    <n v="0"/>
    <n v="0"/>
    <n v="0"/>
    <n v="375000"/>
    <n v="0"/>
    <b v="1"/>
    <b v="0"/>
    <n v="0"/>
    <n v="0"/>
    <n v="0"/>
    <n v="175152"/>
    <n v="0"/>
    <n v="0"/>
    <m/>
    <s v="PY"/>
    <n v="0"/>
    <s v="Maguire"/>
    <b v="0"/>
    <b v="0"/>
    <b v="0"/>
    <b v="0"/>
    <b v="0"/>
    <n v="0"/>
    <b v="1"/>
    <n v="4"/>
    <n v="9"/>
    <m/>
    <n v="1447"/>
    <n v="333.92307692307691"/>
    <n v="175152"/>
    <n v="13500"/>
    <n v="167598"/>
    <n v="0.956871745683749"/>
    <n v="0.44692799999999999"/>
    <n v="360.57692307692309"/>
    <n v="17364"/>
    <n v="0"/>
    <n v="13500"/>
    <n v="375000"/>
    <n v="4.8741052631578949E-2"/>
    <n v="4.0449122807017547E-2"/>
    <s v="0000070"/>
    <n v="0"/>
    <n v="16.696153846153845"/>
    <s v="70 Eaton Manor (ast)"/>
    <s v="ASTs On Market For Let"/>
    <b v="0"/>
    <s v="AST"/>
    <s v="AST"/>
    <b v="0"/>
    <n v="539"/>
    <s v="043001"/>
    <n v="299"/>
    <m/>
    <s v="F070"/>
    <n v="0"/>
    <n v="3.4118736261066637E-2"/>
    <n v="8.2271398556682196E-2"/>
    <n v="356250"/>
    <n v="0.95"/>
    <m/>
    <n v="14410"/>
    <n v="167598"/>
    <s v="AST"/>
  </r>
  <r>
    <m/>
    <s v=""/>
    <n v="1025"/>
    <n v="0"/>
    <b v="0"/>
    <s v=""/>
    <s v="123"/>
    <s v="Eaton Manor"/>
    <s v="BN3 3PT"/>
    <x v="4"/>
    <s v="South Coast"/>
    <s v="4K2Bs"/>
    <n v="2415"/>
    <m/>
    <n v="0"/>
    <n v="985"/>
    <s v="AVIVA"/>
    <d v="2005-06-01T00:00:00"/>
    <d v="1999-02-16T00:00:00"/>
    <m/>
    <m/>
    <d v="2013-11-25T00:00:00"/>
    <s v="31-Jan-2020"/>
    <n v="0"/>
    <n v="17376"/>
    <d v="2013-11-25T00:00:00"/>
    <d v="2014-01-17T00:00:00"/>
    <m/>
    <m/>
    <n v="4"/>
    <m/>
    <m/>
    <m/>
    <n v="0"/>
    <s v="Priors/Y.Lee"/>
    <s v=""/>
    <s v=""/>
    <n v="0.03"/>
    <n v="0"/>
    <n v="20"/>
    <n v="0"/>
    <n v="380000"/>
    <n v="350000"/>
    <n v="0"/>
    <n v="0"/>
    <n v="0"/>
    <n v="0"/>
    <n v="0"/>
    <n v="0"/>
    <n v="350000"/>
    <n v="0"/>
    <b v="1"/>
    <b v="0"/>
    <n v="0"/>
    <n v="0"/>
    <n v="0"/>
    <n v="137146"/>
    <n v="0"/>
    <n v="0"/>
    <m/>
    <s v="PY"/>
    <n v="0"/>
    <s v="Maguire"/>
    <b v="0"/>
    <b v="0"/>
    <b v="0"/>
    <b v="0"/>
    <b v="0"/>
    <n v="0"/>
    <b v="1"/>
    <m/>
    <n v="7"/>
    <m/>
    <n v="1448"/>
    <n v="334.15384615384613"/>
    <n v="137146"/>
    <n v="12600"/>
    <n v="182754"/>
    <n v="1.332550712379508"/>
    <n v="0.52215428571428568"/>
    <n v="355.32994923857871"/>
    <n v="16543"/>
    <n v="0"/>
    <n v="12600"/>
    <n v="350000"/>
    <n v="5.2258646616541352E-2"/>
    <n v="4.3374436090225565E-2"/>
    <s v="0000123"/>
    <n v="5.0353623889258299E-2"/>
    <n v="17.640609137055836"/>
    <s v="123 Eaton Manor"/>
    <s v="Eaton Manor ASTs"/>
    <b v="0"/>
    <s v="AST"/>
    <s v=""/>
    <b v="0"/>
    <n v="539"/>
    <s v="043001"/>
    <n v="273"/>
    <d v="2014-02-01T00:00:00"/>
    <s v="F123"/>
    <n v="0"/>
    <n v="3.6581052008607333E-2"/>
    <n v="0.10515800679567761"/>
    <n v="332500"/>
    <n v="0.875"/>
    <m/>
    <n v="14422"/>
    <n v="182754"/>
    <s v="AST"/>
  </r>
  <r>
    <m/>
    <s v=""/>
    <n v="2162"/>
    <n v="0"/>
    <b v="0"/>
    <s v=""/>
    <s v="19"/>
    <s v="Merton Mansions"/>
    <s v="SW20"/>
    <x v="2"/>
    <s v="South"/>
    <s v="3KB"/>
    <n v="2386"/>
    <m/>
    <n v="0"/>
    <n v="685"/>
    <s v="HSBC"/>
    <m/>
    <d v="2005-05-01T00:00:00"/>
    <d v="2007-09-25T00:00:00"/>
    <m/>
    <d v="2007-10-24T00:00:00"/>
    <s v="30-Mar-2021"/>
    <n v="0"/>
    <n v="17376"/>
    <d v="2007-10-29T00:00:00"/>
    <d v="2007-12-21T00:00:00"/>
    <m/>
    <m/>
    <n v="4"/>
    <m/>
    <m/>
    <m/>
    <n v="0"/>
    <s v=""/>
    <s v=""/>
    <s v=""/>
    <n v="0.03"/>
    <n v="0"/>
    <n v="20"/>
    <n v="0"/>
    <n v="395000"/>
    <n v="385000"/>
    <n v="0"/>
    <n v="0"/>
    <n v="0"/>
    <n v="0"/>
    <n v="0"/>
    <n v="0"/>
    <n v="385000"/>
    <n v="0"/>
    <b v="1"/>
    <b v="0"/>
    <n v="0"/>
    <n v="0"/>
    <n v="0"/>
    <n v="60812"/>
    <n v="0"/>
    <n v="0"/>
    <m/>
    <s v="FC"/>
    <n v="0"/>
    <s v="Black"/>
    <b v="0"/>
    <b v="0"/>
    <b v="0"/>
    <b v="0"/>
    <b v="0"/>
    <n v="0"/>
    <b v="0"/>
    <m/>
    <n v="7"/>
    <m/>
    <n v="1448"/>
    <n v="334.15384615384613"/>
    <n v="60812"/>
    <n v="13860"/>
    <n v="291078"/>
    <n v="4.7865223968953492"/>
    <n v="0.7560467532467533"/>
    <n v="562.043795620438"/>
    <n v="16872"/>
    <n v="0"/>
    <n v="13860"/>
    <n v="385000"/>
    <n v="4.7507860560492138E-2"/>
    <n v="3.9510594668489406E-2"/>
    <s v="0000019"/>
    <n v="2.9871977240398292E-2"/>
    <n v="25.366423357664235"/>
    <s v="19 Merton Mansions"/>
    <s v="Merton Mansions ASTs"/>
    <b v="0"/>
    <s v="AST"/>
    <s v=""/>
    <b v="0"/>
    <n v="539"/>
    <s v="003007"/>
    <n v="837"/>
    <d v="2008-03-05T00:00:00"/>
    <s v="F019"/>
    <n v="0"/>
    <n v="3.3255501826006666E-2"/>
    <n v="0.23763401960139446"/>
    <n v="365750"/>
    <n v="0.95"/>
    <m/>
    <n v="14451"/>
    <n v="291078"/>
    <s v="AST"/>
  </r>
  <r>
    <m/>
    <s v=""/>
    <n v="1978"/>
    <n v="0"/>
    <b v="0"/>
    <s v=""/>
    <s v="8"/>
    <s v="Balcombe House"/>
    <s v="NW1 6HA"/>
    <x v="10"/>
    <s v="NW1"/>
    <s v="2KB"/>
    <n v="1683"/>
    <m/>
    <n v="0"/>
    <n v="436"/>
    <s v="Uncharged"/>
    <m/>
    <d v="2007-01-24T00:00:00"/>
    <m/>
    <m/>
    <d v="2017-05-31T00:00:00"/>
    <s v="24-Jul-2019"/>
    <n v="0"/>
    <n v="17400"/>
    <d v="2016-07-06T00:00:00"/>
    <d v="2016-07-22T00:00:00"/>
    <d v="2017-06-12T00:00:00"/>
    <m/>
    <n v="4"/>
    <m/>
    <m/>
    <m/>
    <n v="0"/>
    <s v="K.Gold"/>
    <s v=""/>
    <s v=""/>
    <n v="0.03"/>
    <n v="0"/>
    <n v="20"/>
    <n v="0"/>
    <n v="550000"/>
    <n v="550000"/>
    <n v="0"/>
    <n v="0"/>
    <n v="0"/>
    <n v="0"/>
    <n v="0"/>
    <n v="0"/>
    <n v="550000"/>
    <n v="0"/>
    <b v="0"/>
    <b v="0"/>
    <n v="0"/>
    <n v="0"/>
    <n v="0"/>
    <n v="281330"/>
    <n v="0"/>
    <n v="0"/>
    <m/>
    <s v="PY"/>
    <n v="0"/>
    <s v="Askey"/>
    <b v="0"/>
    <b v="0"/>
    <b v="0"/>
    <b v="0"/>
    <b v="0"/>
    <n v="0"/>
    <b v="0"/>
    <n v="94"/>
    <n v="2"/>
    <m/>
    <n v="1450"/>
    <n v="334.61538461538464"/>
    <n v="281330"/>
    <n v="19800"/>
    <n v="221370"/>
    <n v="0.78686951267195104"/>
    <n v="0.40249090909090907"/>
    <n v="1261.4678899082569"/>
    <n v="16900"/>
    <n v="0"/>
    <n v="19800"/>
    <n v="550000"/>
    <n v="3.3301435406698568E-2"/>
    <n v="2.9048803827751195E-2"/>
    <s v="0000008"/>
    <n v="2.9585798816568046E-2"/>
    <n v="39.908256880733944"/>
    <s v="8 Balcombe House"/>
    <s v="Boston and Balcombe ASTs"/>
    <b v="0"/>
    <s v="AST"/>
    <s v="AST"/>
    <b v="0"/>
    <n v="539"/>
    <s v="070021"/>
    <n v="641"/>
    <d v="2017-07-25T00:00:00"/>
    <s v="F08BA"/>
    <n v="0"/>
    <n v="2.3311004387704951E-2"/>
    <n v="5.3950876195215582E-2"/>
    <n v="522500"/>
    <n v="0.9"/>
    <m/>
    <n v="15178"/>
    <n v="221370"/>
    <s v="AST"/>
  </r>
  <r>
    <m/>
    <s v=""/>
    <n v="1029"/>
    <n v="0"/>
    <b v="0"/>
    <s v=""/>
    <s v="138"/>
    <s v="Eaton Manor (ast)"/>
    <s v="BN3 3PT"/>
    <x v="4"/>
    <s v="South Coast"/>
    <s v="4K2Bs"/>
    <n v="2415"/>
    <m/>
    <n v="0"/>
    <n v="985"/>
    <s v="AVIVA"/>
    <d v="2005-06-01T00:00:00"/>
    <d v="1999-02-16T00:00:00"/>
    <m/>
    <m/>
    <d v="2018-12-04T00:00:00"/>
    <s v="vacant"/>
    <n v="17"/>
    <n v="17400"/>
    <d v="2017-09-04T00:00:00"/>
    <d v="2017-11-10T00:00:00"/>
    <d v="2019-01-07T00:00:00"/>
    <m/>
    <n v="4"/>
    <m/>
    <m/>
    <m/>
    <n v="0"/>
    <s v="Priors/Y.Lee"/>
    <s v=""/>
    <s v=""/>
    <n v="0.03"/>
    <n v="0"/>
    <n v="20"/>
    <n v="0"/>
    <n v="380000"/>
    <n v="350000"/>
    <n v="0"/>
    <n v="0"/>
    <n v="0"/>
    <n v="0"/>
    <n v="0"/>
    <n v="0"/>
    <n v="350000"/>
    <n v="0"/>
    <b v="1"/>
    <b v="0"/>
    <n v="0"/>
    <n v="0"/>
    <n v="0"/>
    <n v="166186"/>
    <n v="0"/>
    <n v="0"/>
    <m/>
    <s v="PY"/>
    <n v="0"/>
    <s v="Maguire"/>
    <b v="0"/>
    <b v="0"/>
    <b v="0"/>
    <b v="0"/>
    <b v="0"/>
    <n v="0"/>
    <b v="1"/>
    <n v="12"/>
    <n v="9"/>
    <m/>
    <n v="1450"/>
    <n v="334.61538461538464"/>
    <n v="166186"/>
    <n v="12600"/>
    <n v="153714"/>
    <n v="0.92495156029990488"/>
    <n v="0.43918285714285715"/>
    <n v="355.32994923857871"/>
    <n v="17400"/>
    <n v="0"/>
    <n v="12600"/>
    <n v="350000"/>
    <n v="5.2330827067669172E-2"/>
    <n v="4.3446616541353386E-2"/>
    <s v="0000138"/>
    <n v="0"/>
    <n v="17.664974619289339"/>
    <s v="138 Eaton Manor (ast)"/>
    <s v="ASTs On Market For Let"/>
    <b v="0"/>
    <s v="AST"/>
    <s v="AST"/>
    <b v="0"/>
    <n v="539"/>
    <s v="043001"/>
    <n v="277"/>
    <m/>
    <s v="F138"/>
    <n v="0"/>
    <n v="3.6631578323536348E-2"/>
    <n v="8.692669659297414E-2"/>
    <n v="332500"/>
    <n v="0.95"/>
    <m/>
    <n v="14446"/>
    <n v="153714"/>
    <s v="AST"/>
  </r>
  <r>
    <d v="2001-06-08T00:00:00"/>
    <s v="16:07:17"/>
    <n v="748"/>
    <n v="31"/>
    <b v="0"/>
    <s v=""/>
    <s v="K67"/>
    <s v="Du Cane Court"/>
    <s v="SW17"/>
    <x v="2"/>
    <s v="South West London (Outer)"/>
    <s v="2KB"/>
    <n v="3091"/>
    <m/>
    <n v="0"/>
    <n v="535"/>
    <s v="RBS"/>
    <d v="2004-06-01T00:00:00"/>
    <d v="2000-05-17T00:00:00"/>
    <m/>
    <m/>
    <d v="2009-04-30T00:00:00"/>
    <s v="14-Jul-2019"/>
    <n v="0"/>
    <n v="17424"/>
    <d v="2002-09-16T00:00:00"/>
    <d v="2002-11-04T00:00:00"/>
    <m/>
    <m/>
    <n v="4"/>
    <m/>
    <m/>
    <m/>
    <n v="0"/>
    <s v=""/>
    <s v=""/>
    <s v=""/>
    <n v="0.03"/>
    <n v="0"/>
    <n v="20"/>
    <n v="0"/>
    <n v="390000"/>
    <n v="390000"/>
    <n v="0"/>
    <n v="0"/>
    <n v="0"/>
    <n v="0"/>
    <n v="0"/>
    <n v="0"/>
    <n v="390000"/>
    <n v="0"/>
    <b v="1"/>
    <b v="0"/>
    <n v="0"/>
    <n v="0"/>
    <n v="0"/>
    <n v="125576"/>
    <n v="0"/>
    <n v="0"/>
    <d v="2001-06-08T00:00:00"/>
    <s v="MB"/>
    <n v="0"/>
    <s v="C.Marsh"/>
    <b v="0"/>
    <b v="0"/>
    <b v="0"/>
    <b v="0"/>
    <b v="0"/>
    <n v="0"/>
    <b v="1"/>
    <m/>
    <n v="7"/>
    <m/>
    <n v="1452"/>
    <n v="335.07692307692309"/>
    <n v="125576"/>
    <n v="14040"/>
    <n v="230884"/>
    <n v="1.8385997324329491"/>
    <n v="0.5920102564102564"/>
    <n v="728.97196261682245"/>
    <n v="16920"/>
    <n v="0"/>
    <n v="14040"/>
    <n v="390000"/>
    <n v="4.7028340080971662E-2"/>
    <n v="3.7230769230769234E-2"/>
    <s v="K0000067"/>
    <n v="2.9787234042553193E-2"/>
    <n v="32.56822429906542"/>
    <s v="K67 Du Cane Court"/>
    <s v="Du Cane Court ASTs"/>
    <b v="0"/>
    <s v="AST"/>
    <s v="AST"/>
    <b v="0"/>
    <n v="539"/>
    <s v="100121"/>
    <n v="110"/>
    <d v="2015-07-15T00:00:00"/>
    <s v="FK67"/>
    <n v="0"/>
    <n v="3.291983749605866E-2"/>
    <n v="0.1098458304134548"/>
    <n v="370500"/>
    <n v="0.95"/>
    <m/>
    <n v="13794"/>
    <n v="230884"/>
    <s v="AST"/>
  </r>
  <r>
    <m/>
    <s v=""/>
    <n v="1034"/>
    <n v="0"/>
    <b v="0"/>
    <s v=""/>
    <s v="22"/>
    <s v="Eaton Manor"/>
    <s v="BN3 3PT"/>
    <x v="4"/>
    <s v="South Coast"/>
    <s v="4K2B L"/>
    <n v="2415"/>
    <m/>
    <n v="0"/>
    <n v="1070"/>
    <s v="AVIVA"/>
    <d v="2005-06-01T00:00:00"/>
    <d v="1999-02-16T00:00:00"/>
    <m/>
    <m/>
    <d v="2018-10-31T00:00:00"/>
    <s v="13-Feb-2020"/>
    <n v="0"/>
    <n v="17472"/>
    <d v="2017-09-09T00:00:00"/>
    <d v="2017-11-10T00:00:00"/>
    <m/>
    <m/>
    <n v="4"/>
    <m/>
    <m/>
    <m/>
    <n v="0"/>
    <s v="Priors"/>
    <s v=""/>
    <s v=""/>
    <n v="0.03"/>
    <n v="0"/>
    <n v="20"/>
    <n v="0"/>
    <n v="301000"/>
    <n v="375000"/>
    <n v="0"/>
    <n v="0"/>
    <n v="0"/>
    <n v="0"/>
    <n v="0"/>
    <n v="0"/>
    <n v="375000"/>
    <n v="0"/>
    <b v="1"/>
    <b v="0"/>
    <n v="0"/>
    <n v="0"/>
    <n v="0"/>
    <n v="220999"/>
    <n v="0"/>
    <n v="0"/>
    <m/>
    <s v="PY"/>
    <n v="0"/>
    <s v="Maguire"/>
    <b v="0"/>
    <b v="0"/>
    <b v="0"/>
    <b v="0"/>
    <b v="0"/>
    <n v="0"/>
    <b v="1"/>
    <m/>
    <n v="8"/>
    <m/>
    <n v="1456"/>
    <n v="336"/>
    <n v="220999"/>
    <n v="13500"/>
    <n v="121751"/>
    <n v="0.55091199507690081"/>
    <n v="0.32466933333333331"/>
    <n v="350.46728971962619"/>
    <n v="19800"/>
    <n v="0"/>
    <n v="13500"/>
    <n v="375000"/>
    <n v="4.9044210526315787E-2"/>
    <n v="4.0752280701754386E-2"/>
    <s v="0000022"/>
    <n v="-0.11757575757575757"/>
    <n v="16.328971962616823"/>
    <s v="22 Eaton Manor"/>
    <s v="Eaton Manor ASTs"/>
    <b v="0"/>
    <s v="AST"/>
    <s v="AST"/>
    <b v="0"/>
    <n v="539"/>
    <s v="043001"/>
    <n v="282"/>
    <d v="2018-11-14T00:00:00"/>
    <s v="F022"/>
    <n v="0"/>
    <n v="3.4330946783768503E-2"/>
    <n v="6.5692604943913768E-2"/>
    <n v="356250"/>
    <n v="0.875"/>
    <m/>
    <n v="14518"/>
    <n v="121751"/>
    <s v="AST"/>
  </r>
  <r>
    <m/>
    <s v=""/>
    <n v="1938"/>
    <n v="0"/>
    <b v="0"/>
    <s v=""/>
    <s v="325"/>
    <s v="Circle (the)"/>
    <s v="SE1"/>
    <x v="10"/>
    <s v="South East London (Inner)"/>
    <s v="2KB Sm"/>
    <n v="2341"/>
    <m/>
    <n v="0"/>
    <n v="405"/>
    <s v="Uncharged"/>
    <m/>
    <d v="2006-12-06T00:00:00"/>
    <m/>
    <m/>
    <d v="2013-09-30T00:00:00"/>
    <s v="15-Jul-2019"/>
    <n v="0"/>
    <n v="17484"/>
    <d v="2013-10-07T00:00:00"/>
    <d v="2013-10-16T00:00:00"/>
    <m/>
    <m/>
    <n v="4"/>
    <m/>
    <m/>
    <m/>
    <n v="0"/>
    <s v="Circle/Chestertons"/>
    <s v=""/>
    <s v=""/>
    <n v="0.03"/>
    <n v="0"/>
    <n v="20"/>
    <n v="0"/>
    <n v="550000"/>
    <n v="415000"/>
    <n v="0"/>
    <n v="0"/>
    <n v="0"/>
    <n v="0"/>
    <n v="0"/>
    <n v="0"/>
    <n v="415000"/>
    <n v="0"/>
    <b v="0"/>
    <b v="0"/>
    <n v="0"/>
    <n v="0"/>
    <n v="0"/>
    <n v="299890"/>
    <n v="0"/>
    <n v="0"/>
    <m/>
    <s v="PY"/>
    <n v="0"/>
    <s v="Duffin"/>
    <b v="0"/>
    <b v="0"/>
    <b v="0"/>
    <b v="0"/>
    <b v="0"/>
    <n v="0"/>
    <b v="1"/>
    <m/>
    <n v="1"/>
    <m/>
    <n v="1457"/>
    <n v="336.23076923076923"/>
    <n v="299890"/>
    <n v="14940"/>
    <n v="79420"/>
    <n v="0.26483043782720334"/>
    <n v="0.19137349397590361"/>
    <n v="1024.6913580246915"/>
    <n v="17136"/>
    <n v="0"/>
    <n v="14940"/>
    <n v="415000"/>
    <n v="4.4347495244134436E-2"/>
    <n v="3.7042485732403298E-2"/>
    <s v="0000325"/>
    <n v="2.0308123249299721E-2"/>
    <n v="43.170370370370371"/>
    <s v="325 Circle (the)"/>
    <s v="Circle ASTs"/>
    <b v="0"/>
    <s v="AST"/>
    <s v=""/>
    <b v="0"/>
    <n v="539"/>
    <s v="070012"/>
    <n v="602"/>
    <d v="2016-07-16T00:00:00"/>
    <s v="F325"/>
    <n v="0"/>
    <n v="3.1043246142230765E-2"/>
    <n v="4.8697855880489513E-2"/>
    <n v="394250"/>
    <n v="0.92500000000000004"/>
    <m/>
    <n v="14604"/>
    <n v="79420"/>
    <s v="AST"/>
  </r>
  <r>
    <m/>
    <s v=""/>
    <n v="2805"/>
    <n v="0"/>
    <b v="0"/>
    <s v=""/>
    <s v="C27"/>
    <s v="Du Cane Court"/>
    <s v="SW17"/>
    <x v="2"/>
    <s v="Sw17"/>
    <s v="2KB"/>
    <n v="3091"/>
    <m/>
    <n v="0"/>
    <n v="535"/>
    <s v="RBS"/>
    <m/>
    <d v="2000-05-17T00:00:00"/>
    <m/>
    <m/>
    <d v="2017-12-07T00:00:00"/>
    <s v="07-Dec-2019"/>
    <n v="0"/>
    <n v="17580"/>
    <d v="2011-12-15T00:00:00"/>
    <d v="2012-02-16T00:00:00"/>
    <m/>
    <m/>
    <n v="4"/>
    <m/>
    <m/>
    <m/>
    <n v="0"/>
    <s v=""/>
    <s v=""/>
    <s v=""/>
    <n v="0.03"/>
    <n v="0"/>
    <n v="20"/>
    <n v="0"/>
    <n v="390000"/>
    <n v="390000"/>
    <n v="0"/>
    <n v="0"/>
    <n v="0"/>
    <n v="0"/>
    <n v="0"/>
    <n v="0"/>
    <n v="390000"/>
    <n v="0"/>
    <b v="0"/>
    <b v="0"/>
    <n v="0"/>
    <n v="0"/>
    <n v="0"/>
    <n v="128256"/>
    <n v="0"/>
    <n v="0"/>
    <m/>
    <s v="MB"/>
    <n v="0"/>
    <s v="A&amp;P"/>
    <b v="0"/>
    <b v="0"/>
    <b v="0"/>
    <b v="0"/>
    <b v="0"/>
    <n v="0"/>
    <b v="0"/>
    <m/>
    <n v="9"/>
    <m/>
    <n v="1465"/>
    <n v="338.07692307692309"/>
    <n v="128256"/>
    <n v="14040"/>
    <n v="228204"/>
    <n v="1.7792851796407185"/>
    <n v="0.5851384615384615"/>
    <n v="728.97196261682245"/>
    <n v="16900"/>
    <n v="0"/>
    <n v="14040"/>
    <n v="390000"/>
    <n v="4.7449392712550609E-2"/>
    <n v="3.9106612685560052E-2"/>
    <s v="C0000027"/>
    <n v="4.0236686390532544E-2"/>
    <n v="32.859813084112147"/>
    <s v="C27 Du Cane Court"/>
    <s v="Du Cane Court ASTs"/>
    <b v="0"/>
    <s v="AST"/>
    <s v="AST"/>
    <b v="0"/>
    <n v="0"/>
    <s v="100121"/>
    <n v="1517"/>
    <d v="2017-12-08T00:00:00"/>
    <s v="FC27"/>
    <n v="0"/>
    <n v="3.3214574333144585E-2"/>
    <n v="0.11296937375249501"/>
    <n v="370500"/>
    <n v="0.95"/>
    <m/>
    <n v="14489"/>
    <n v="228204"/>
    <s v="AST"/>
  </r>
  <r>
    <m/>
    <s v=""/>
    <n v="1817"/>
    <n v="0"/>
    <b v="0"/>
    <s v=""/>
    <s v="16"/>
    <s v="Eaton Manor"/>
    <s v="BN3 3PT"/>
    <x v="4"/>
    <s v="South Coast"/>
    <s v="4K2B L"/>
    <n v="2415"/>
    <m/>
    <n v="0"/>
    <n v="1060"/>
    <s v="AVIVA"/>
    <d v="2005-06-01T00:00:00"/>
    <d v="1999-02-16T00:00:00"/>
    <m/>
    <m/>
    <d v="2011-10-31T00:00:00"/>
    <s v="10-Mar-2020"/>
    <n v="0"/>
    <n v="17592"/>
    <d v="2011-11-14T00:00:00"/>
    <d v="2011-12-12T00:00:00"/>
    <m/>
    <m/>
    <n v="4"/>
    <m/>
    <m/>
    <m/>
    <n v="0"/>
    <s v=""/>
    <s v=""/>
    <s v=""/>
    <n v="0.03"/>
    <n v="0"/>
    <n v="20"/>
    <n v="0"/>
    <n v="375000"/>
    <n v="375000"/>
    <n v="0"/>
    <n v="0"/>
    <n v="0"/>
    <n v="0"/>
    <n v="0"/>
    <n v="0"/>
    <n v="375000"/>
    <n v="0"/>
    <b v="1"/>
    <b v="0"/>
    <n v="0"/>
    <n v="0"/>
    <n v="0"/>
    <n v="121487"/>
    <n v="0"/>
    <n v="0"/>
    <m/>
    <s v="PY"/>
    <n v="0"/>
    <s v="Maguire"/>
    <b v="0"/>
    <b v="0"/>
    <b v="0"/>
    <b v="0"/>
    <b v="0"/>
    <n v="0"/>
    <b v="1"/>
    <m/>
    <n v="4"/>
    <m/>
    <n v="1466"/>
    <n v="338.30769230769232"/>
    <n v="121487"/>
    <n v="13500"/>
    <n v="221263"/>
    <n v="1.8212895206894564"/>
    <n v="0.59003466666666671"/>
    <n v="353.77358490566036"/>
    <n v="17592"/>
    <n v="0"/>
    <n v="13500"/>
    <n v="375000"/>
    <n v="4.9381052631578951E-2"/>
    <n v="4.1089122807017542E-2"/>
    <s v="0000016"/>
    <n v="0"/>
    <n v="16.596226415094339"/>
    <s v="16 Eaton Manor"/>
    <s v="Eaton Manor ASTs"/>
    <b v="0"/>
    <s v="AST"/>
    <s v=""/>
    <b v="0"/>
    <n v="539"/>
    <s v="043001"/>
    <n v="508"/>
    <d v="2011-12-16T00:00:00"/>
    <s v="F016"/>
    <n v="0"/>
    <n v="3.4566736253437244E-2"/>
    <n v="0.12049025821692856"/>
    <n v="356250"/>
    <n v="0.875"/>
    <m/>
    <n v="14638"/>
    <n v="221263"/>
    <s v="AST"/>
  </r>
  <r>
    <m/>
    <s v=""/>
    <n v="1019"/>
    <n v="0"/>
    <b v="0"/>
    <s v=""/>
    <s v="10"/>
    <s v="Eaton Manor"/>
    <s v="BN3 3PT"/>
    <x v="4"/>
    <s v="South Coast"/>
    <s v="4K2B L"/>
    <n v="2415"/>
    <m/>
    <n v="0"/>
    <n v="1070"/>
    <s v="AVIVA"/>
    <d v="2005-06-01T00:00:00"/>
    <d v="1999-02-16T00:00:00"/>
    <m/>
    <m/>
    <d v="2013-06-26T00:00:00"/>
    <s v="16-Aug-2019"/>
    <n v="0"/>
    <n v="17616"/>
    <d v="2013-06-17T00:00:00"/>
    <d v="2013-07-10T00:00:00"/>
    <m/>
    <m/>
    <n v="4"/>
    <m/>
    <m/>
    <m/>
    <n v="0"/>
    <s v="Priors"/>
    <s v=""/>
    <s v=""/>
    <n v="0.03"/>
    <n v="0"/>
    <n v="20"/>
    <n v="0"/>
    <n v="375000"/>
    <n v="375000"/>
    <n v="0"/>
    <n v="0"/>
    <n v="0"/>
    <n v="0"/>
    <n v="0"/>
    <n v="0"/>
    <n v="375000"/>
    <n v="0"/>
    <b v="0"/>
    <b v="0"/>
    <n v="0"/>
    <n v="0"/>
    <n v="0"/>
    <n v="121344"/>
    <n v="0"/>
    <n v="0"/>
    <m/>
    <s v="PY"/>
    <n v="0"/>
    <s v="Maguire"/>
    <b v="0"/>
    <b v="0"/>
    <b v="0"/>
    <b v="0"/>
    <b v="0"/>
    <n v="0"/>
    <b v="1"/>
    <m/>
    <n v="3"/>
    <m/>
    <n v="1468"/>
    <n v="338.76923076923077"/>
    <n v="121344"/>
    <n v="13500"/>
    <n v="221406"/>
    <n v="1.8246143196202531"/>
    <n v="0.59041600000000005"/>
    <n v="350.46728971962619"/>
    <n v="17100"/>
    <n v="0"/>
    <n v="13500"/>
    <n v="375000"/>
    <n v="4.9448421052631579E-2"/>
    <n v="4.1156491228070177E-2"/>
    <s v="0000010"/>
    <n v="3.0175438596491227E-2"/>
    <n v="16.463551401869157"/>
    <s v="10 Eaton Manor"/>
    <s v="Eaton Manor ASTs"/>
    <b v="0"/>
    <s v="AST"/>
    <s v=""/>
    <b v="0"/>
    <n v="539"/>
    <s v="043001"/>
    <n v="267"/>
    <d v="2014-08-17T00:00:00"/>
    <s v="F010"/>
    <n v="0"/>
    <n v="3.461389414737099E-2"/>
    <n v="0.12083003691983123"/>
    <n v="356250"/>
    <n v="0.875"/>
    <m/>
    <n v="14662"/>
    <n v="221406"/>
    <s v="AST"/>
  </r>
  <r>
    <m/>
    <s v=""/>
    <n v="1042"/>
    <n v="0"/>
    <b v="0"/>
    <s v=""/>
    <s v="52"/>
    <s v="Eaton Manor"/>
    <s v="BN3 3PT"/>
    <x v="4"/>
    <s v="South Coast"/>
    <s v="4K2B L"/>
    <n v="2415"/>
    <m/>
    <n v="0"/>
    <n v="1040"/>
    <s v="AVIVA"/>
    <d v="2005-06-01T00:00:00"/>
    <d v="1999-02-16T00:00:00"/>
    <m/>
    <m/>
    <d v="2017-07-08T00:00:00"/>
    <s v="31-Jan-2020"/>
    <n v="0"/>
    <n v="17640"/>
    <d v="2017-07-31T00:00:00"/>
    <d v="2017-09-25T00:00:00"/>
    <d v="2017-10-27T00:00:00"/>
    <m/>
    <n v="4"/>
    <m/>
    <m/>
    <m/>
    <n v="0"/>
    <s v="Priors"/>
    <s v=""/>
    <s v=""/>
    <n v="0.03"/>
    <n v="0"/>
    <n v="20"/>
    <n v="0"/>
    <n v="301000"/>
    <n v="375000"/>
    <n v="0"/>
    <n v="0"/>
    <n v="0"/>
    <n v="0"/>
    <n v="0"/>
    <n v="0"/>
    <n v="375000"/>
    <n v="0"/>
    <b v="1"/>
    <b v="0"/>
    <n v="0"/>
    <n v="0"/>
    <n v="0"/>
    <n v="198167"/>
    <n v="0"/>
    <n v="0"/>
    <m/>
    <s v="PY"/>
    <n v="0"/>
    <s v="Maguire"/>
    <b v="0"/>
    <b v="0"/>
    <b v="0"/>
    <b v="0"/>
    <b v="0"/>
    <n v="0"/>
    <b v="1"/>
    <n v="74"/>
    <n v="8"/>
    <m/>
    <n v="1470"/>
    <n v="339.23076923076923"/>
    <n v="198167"/>
    <n v="13500"/>
    <n v="144583"/>
    <n v="0.72960180050159718"/>
    <n v="0.38555466666666666"/>
    <n v="360.57692307692309"/>
    <n v="16800"/>
    <n v="0"/>
    <n v="13500"/>
    <n v="375000"/>
    <n v="4.9515789473684207E-2"/>
    <n v="4.1223859649122806E-2"/>
    <s v="0000052"/>
    <n v="0.05"/>
    <n v="16.96153846153846"/>
    <s v="52 Eaton Manor"/>
    <s v="Eaton Manor ASTs"/>
    <b v="0"/>
    <s v="AST"/>
    <s v="AST"/>
    <b v="0"/>
    <n v="539"/>
    <s v="043001"/>
    <n v="290"/>
    <d v="2018-02-01T00:00:00"/>
    <s v="F052"/>
    <n v="0"/>
    <n v="3.4661052041304735E-2"/>
    <n v="7.4109210918064064E-2"/>
    <n v="356250"/>
    <n v="0.875"/>
    <m/>
    <n v="14686"/>
    <n v="144583"/>
    <s v="AST"/>
  </r>
  <r>
    <m/>
    <s v=""/>
    <n v="1345"/>
    <n v="0"/>
    <b v="0"/>
    <s v=""/>
    <s v="J32"/>
    <s v="Du Cane Court"/>
    <s v="SW17"/>
    <x v="2"/>
    <s v="South West London (Outer)"/>
    <s v="2KB"/>
    <n v="3272"/>
    <m/>
    <n v="0"/>
    <n v="523"/>
    <s v="RBS"/>
    <d v="2004-06-01T00:00:00"/>
    <d v="2000-05-17T00:00:00"/>
    <m/>
    <m/>
    <d v="2009-05-07T00:00:00"/>
    <s v="31-May-2019"/>
    <n v="0"/>
    <n v="17700"/>
    <d v="2004-01-26T00:00:00"/>
    <d v="2004-04-02T00:00:00"/>
    <m/>
    <m/>
    <n v="4"/>
    <m/>
    <m/>
    <m/>
    <n v="0"/>
    <s v=""/>
    <s v=""/>
    <s v=""/>
    <n v="0.03"/>
    <n v="0"/>
    <n v="20"/>
    <n v="0"/>
    <n v="390000"/>
    <n v="390000"/>
    <n v="0"/>
    <n v="0"/>
    <n v="0"/>
    <n v="0"/>
    <n v="0"/>
    <n v="0"/>
    <n v="390000"/>
    <n v="0"/>
    <b v="1"/>
    <b v="0"/>
    <n v="0"/>
    <n v="0"/>
    <n v="0"/>
    <n v="156146"/>
    <n v="0"/>
    <n v="0"/>
    <m/>
    <s v="MB"/>
    <n v="0"/>
    <s v="Ark"/>
    <b v="0"/>
    <b v="0"/>
    <b v="0"/>
    <b v="0"/>
    <b v="0"/>
    <n v="0"/>
    <b v="1"/>
    <m/>
    <n v="9"/>
    <m/>
    <n v="1475"/>
    <n v="340.38461538461536"/>
    <n v="156146"/>
    <n v="14040"/>
    <n v="200314"/>
    <n v="1.2828634739282467"/>
    <n v="0.51362564102564101"/>
    <n v="745.69789674952199"/>
    <n v="16920"/>
    <n v="0"/>
    <n v="14040"/>
    <n v="390000"/>
    <n v="4.7773279352226722E-2"/>
    <n v="3.7487179487179487E-2"/>
    <s v="J0000032"/>
    <n v="4.6099290780141841E-2"/>
    <n v="33.843212237093688"/>
    <s v="J32 Du Cane Court"/>
    <s v="Du Cane Court ASTs"/>
    <b v="0"/>
    <s v="AST"/>
    <s v=""/>
    <b v="0"/>
    <n v="539"/>
    <s v="100121"/>
    <n v="376"/>
    <d v="2012-06-01T00:00:00"/>
    <s v="FJ32"/>
    <n v="0"/>
    <n v="3.3441294977056835E-2"/>
    <n v="8.8948804324158165E-2"/>
    <n v="370500"/>
    <n v="0.95"/>
    <m/>
    <n v="13889"/>
    <n v="200314"/>
    <s v="AST"/>
  </r>
  <r>
    <m/>
    <s v=""/>
    <n v="2785"/>
    <n v="0"/>
    <b v="0"/>
    <s v=""/>
    <s v="2"/>
    <s v="St James Court"/>
    <s v="KT1"/>
    <x v="1"/>
    <s v="Surrey"/>
    <s v="4KB"/>
    <n v="1404"/>
    <m/>
    <n v="0"/>
    <n v="840"/>
    <s v="RBS"/>
    <m/>
    <d v="2002-04-30T00:00:00"/>
    <d v="2011-09-27T00:00:00"/>
    <m/>
    <d v="2011-11-11T00:00:00"/>
    <s v="31-Jan-2019"/>
    <n v="0"/>
    <n v="17700"/>
    <d v="2012-01-03T00:00:00"/>
    <d v="2012-03-02T00:00:00"/>
    <m/>
    <m/>
    <n v="4"/>
    <m/>
    <m/>
    <m/>
    <n v="0"/>
    <s v="F.Leigh"/>
    <s v=""/>
    <s v=""/>
    <n v="0.03"/>
    <n v="0"/>
    <n v="20"/>
    <n v="0"/>
    <n v="430000"/>
    <n v="410000"/>
    <n v="0"/>
    <n v="0"/>
    <n v="0"/>
    <n v="0"/>
    <n v="0"/>
    <n v="0"/>
    <n v="410000"/>
    <n v="0"/>
    <b v="0"/>
    <b v="0"/>
    <n v="0"/>
    <n v="0"/>
    <n v="0"/>
    <n v="179575"/>
    <n v="0"/>
    <n v="0"/>
    <m/>
    <s v="FC"/>
    <n v="0"/>
    <s v="ARJ"/>
    <b v="0"/>
    <b v="0"/>
    <b v="0"/>
    <b v="0"/>
    <b v="0"/>
    <n v="0"/>
    <b v="0"/>
    <m/>
    <n v="8"/>
    <m/>
    <n v="1475"/>
    <n v="340.38461538461536"/>
    <n v="179575"/>
    <n v="14760"/>
    <n v="195165"/>
    <n v="1.0868160935542253"/>
    <n v="0.4760121951219512"/>
    <n v="488.09523809523807"/>
    <n v="17184"/>
    <n v="0"/>
    <n v="14760"/>
    <n v="410000"/>
    <n v="4.544287548138639E-2"/>
    <n v="4.1838254172015407E-2"/>
    <s v="0000002"/>
    <n v="3.0027932960893854E-2"/>
    <n v="21.071428571428573"/>
    <s v="2 St James Court"/>
    <s v="St James Court ASTs"/>
    <b v="0"/>
    <s v=""/>
    <s v=""/>
    <b v="0"/>
    <n v="0"/>
    <s v="007008"/>
    <n v="1496"/>
    <d v="2018-02-01T00:00:00"/>
    <s v="F001"/>
    <n v="0"/>
    <n v="3.1810012295249185E-2"/>
    <n v="9.0747598496449949E-2"/>
    <n v="389500"/>
    <n v="0.95"/>
    <m/>
    <n v="16296"/>
    <n v="195165"/>
    <s v="AST"/>
  </r>
  <r>
    <m/>
    <s v=""/>
    <n v="1022"/>
    <n v="0"/>
    <b v="0"/>
    <s v=""/>
    <s v="117"/>
    <s v="Eaton Manor"/>
    <s v="BN3 3PT"/>
    <x v="4"/>
    <s v="South Coast"/>
    <s v="4K2Bs"/>
    <n v="2415"/>
    <m/>
    <n v="0"/>
    <n v="985"/>
    <s v="AVIVA"/>
    <d v="2005-06-01T00:00:00"/>
    <d v="1999-02-16T00:00:00"/>
    <m/>
    <m/>
    <d v="2010-03-09T00:00:00"/>
    <s v="31-Mar-2020"/>
    <n v="0"/>
    <n v="17724"/>
    <d v="2005-05-02T00:00:00"/>
    <d v="2005-07-15T00:00:00"/>
    <m/>
    <m/>
    <n v="4"/>
    <m/>
    <m/>
    <m/>
    <n v="0"/>
    <s v="TBA"/>
    <s v=""/>
    <s v=""/>
    <n v="0.03"/>
    <n v="0"/>
    <n v="20"/>
    <n v="0"/>
    <n v="380000"/>
    <n v="350000"/>
    <n v="0"/>
    <n v="0"/>
    <n v="0"/>
    <n v="0"/>
    <n v="0"/>
    <n v="0"/>
    <n v="350000"/>
    <n v="0"/>
    <b v="1"/>
    <b v="0"/>
    <n v="0"/>
    <n v="0"/>
    <n v="0"/>
    <n v="127232"/>
    <n v="0"/>
    <n v="0"/>
    <m/>
    <s v="PY"/>
    <n v="0"/>
    <s v="Maguire"/>
    <b v="0"/>
    <b v="0"/>
    <b v="0"/>
    <b v="0"/>
    <b v="0"/>
    <n v="0"/>
    <b v="1"/>
    <m/>
    <n v="10"/>
    <m/>
    <n v="1477"/>
    <n v="340.84615384615387"/>
    <n v="127232"/>
    <n v="12600"/>
    <n v="192668"/>
    <n v="1.5143045774647887"/>
    <n v="0.55047999999999997"/>
    <n v="355.32994923857871"/>
    <n v="17724"/>
    <n v="0"/>
    <n v="12600"/>
    <n v="350000"/>
    <n v="5.3305263157894738E-2"/>
    <n v="4.4421052631578944E-2"/>
    <s v="0000117"/>
    <n v="0"/>
    <n v="17.993908629441624"/>
    <s v="117 Eaton Manor"/>
    <s v="Eaton Manor ASTs"/>
    <b v="0"/>
    <s v="AST"/>
    <s v=""/>
    <b v="0"/>
    <n v="539"/>
    <s v="043001"/>
    <n v="270"/>
    <d v="2010-04-01T00:00:00"/>
    <s v="F117"/>
    <n v="0"/>
    <n v="3.7313683575078062E-2"/>
    <n v="0.11608714788732394"/>
    <n v="332500"/>
    <n v="0.875"/>
    <m/>
    <n v="14770"/>
    <n v="192668"/>
    <s v="AST"/>
  </r>
  <r>
    <m/>
    <s v=""/>
    <n v="1457"/>
    <n v="0"/>
    <b v="0"/>
    <s v=""/>
    <s v="3"/>
    <s v="St Leonards Court"/>
    <s v="SW14"/>
    <x v="2"/>
    <s v="South West"/>
    <s v="3KB"/>
    <n v="3117"/>
    <m/>
    <n v="0"/>
    <n v="646"/>
    <s v="RBS"/>
    <d v="2002-02-28T00:00:00"/>
    <d v="1981-04-27T00:00:00"/>
    <m/>
    <m/>
    <d v="2016-03-17T00:00:00"/>
    <s v="11-May-2019"/>
    <n v="0"/>
    <n v="17760"/>
    <d v="2016-03-21T00:00:00"/>
    <d v="2016-04-04T00:00:00"/>
    <m/>
    <m/>
    <n v="4"/>
    <m/>
    <m/>
    <m/>
    <n v="0"/>
    <s v="F.Leigh"/>
    <s v=""/>
    <s v=""/>
    <n v="0.03"/>
    <n v="0"/>
    <n v="20"/>
    <n v="0"/>
    <n v="440000"/>
    <n v="440000"/>
    <n v="0"/>
    <n v="0"/>
    <n v="0"/>
    <n v="0"/>
    <n v="0"/>
    <n v="0"/>
    <n v="440000"/>
    <n v="0"/>
    <b v="1"/>
    <b v="0"/>
    <n v="0"/>
    <n v="0"/>
    <n v="0"/>
    <n v="68818"/>
    <n v="0"/>
    <n v="0"/>
    <m/>
    <s v="AL"/>
    <n v="0"/>
    <s v="A&amp;K"/>
    <b v="0"/>
    <b v="0"/>
    <b v="0"/>
    <b v="0"/>
    <b v="0"/>
    <n v="0"/>
    <b v="1"/>
    <m/>
    <n v="2"/>
    <m/>
    <n v="1480"/>
    <n v="341.53846153846155"/>
    <n v="68818"/>
    <n v="15840"/>
    <n v="333342"/>
    <n v="4.8438199308320495"/>
    <n v="0.75759545454545452"/>
    <n v="681.11455108359132"/>
    <n v="17244"/>
    <n v="0"/>
    <n v="15840"/>
    <n v="440000"/>
    <n v="4.2488038277511964E-2"/>
    <n v="3.3741626794258371E-2"/>
    <s v="0000003"/>
    <n v="2.9923451635351428E-2"/>
    <n v="27.492260061919506"/>
    <s v="3 St Leonards Court"/>
    <s v="St Leonards Court ASTs"/>
    <b v="0"/>
    <s v="AST"/>
    <s v="AST"/>
    <b v="0"/>
    <n v="539"/>
    <s v="005003"/>
    <n v="402"/>
    <d v="2016-05-12T00:00:00"/>
    <s v="F003"/>
    <n v="0"/>
    <n v="2.9741626287761488E-2"/>
    <n v="0.20494638030747769"/>
    <n v="418000"/>
    <n v="0.95"/>
    <m/>
    <n v="14104"/>
    <n v="333342"/>
    <s v="AST"/>
  </r>
  <r>
    <m/>
    <s v=""/>
    <n v="1036"/>
    <n v="0"/>
    <b v="0"/>
    <s v=""/>
    <s v="3"/>
    <s v="Eaton Manor"/>
    <s v="BN3 3PT"/>
    <x v="4"/>
    <s v="South Coast"/>
    <s v="4K2B L"/>
    <n v="2415"/>
    <m/>
    <n v="0"/>
    <n v="1070"/>
    <s v="AVIVA"/>
    <d v="2005-06-01T00:00:00"/>
    <d v="1999-02-16T00:00:00"/>
    <m/>
    <m/>
    <d v="2011-01-07T00:00:00"/>
    <s v="22-May-2019"/>
    <n v="0"/>
    <n v="17823"/>
    <d v="2011-02-14T00:00:00"/>
    <d v="2011-03-04T00:00:00"/>
    <m/>
    <m/>
    <n v="4"/>
    <m/>
    <m/>
    <m/>
    <n v="0"/>
    <s v="Priors/Y.Lee"/>
    <s v=""/>
    <s v=""/>
    <n v="0.03"/>
    <n v="0"/>
    <n v="20"/>
    <n v="0"/>
    <n v="375000"/>
    <n v="375000"/>
    <n v="0"/>
    <n v="0"/>
    <n v="0"/>
    <n v="0"/>
    <n v="0"/>
    <n v="0"/>
    <n v="375000"/>
    <n v="0"/>
    <b v="1"/>
    <b v="0"/>
    <n v="0"/>
    <n v="0"/>
    <n v="0"/>
    <n v="148896"/>
    <n v="0"/>
    <n v="0"/>
    <m/>
    <s v="PY"/>
    <n v="0"/>
    <s v="Maguire"/>
    <b v="0"/>
    <b v="0"/>
    <b v="0"/>
    <b v="0"/>
    <b v="0"/>
    <n v="0"/>
    <b v="1"/>
    <m/>
    <n v="2"/>
    <m/>
    <n v="1485.25"/>
    <n v="342.75"/>
    <n v="148896"/>
    <n v="13500"/>
    <n v="193854"/>
    <n v="1.301942295293359"/>
    <n v="0.51694399999999996"/>
    <n v="350.46728971962619"/>
    <n v="17304"/>
    <n v="0"/>
    <n v="13500"/>
    <n v="375000"/>
    <n v="5.0029473684210526E-2"/>
    <n v="4.1737543859649125E-2"/>
    <s v="0000003"/>
    <n v="2.9993065187239945E-2"/>
    <n v="16.657009345794393"/>
    <s v="3 Eaton Manor"/>
    <s v="Eaton Manor ASTs"/>
    <b v="0"/>
    <s v="AST"/>
    <s v=""/>
    <b v="0"/>
    <n v="539"/>
    <s v="043001"/>
    <n v="284"/>
    <d v="2011-05-23T00:00:00"/>
    <s v="F003"/>
    <n v="0"/>
    <n v="3.5020630982549567E-2"/>
    <n v="9.9861648398882438E-2"/>
    <n v="356250"/>
    <n v="0.875"/>
    <m/>
    <n v="14869"/>
    <n v="193854"/>
    <s v="AST"/>
  </r>
  <r>
    <m/>
    <s v=""/>
    <n v="1033"/>
    <n v="0"/>
    <b v="0"/>
    <s v=""/>
    <s v="18"/>
    <s v="Eaton Manor"/>
    <s v="BN3 3PT"/>
    <x v="4"/>
    <s v="South Coast"/>
    <s v="4K2B L"/>
    <n v="2415"/>
    <m/>
    <n v="0"/>
    <n v="1070"/>
    <s v="AVIVA"/>
    <d v="2005-06-01T00:00:00"/>
    <d v="1999-02-16T00:00:00"/>
    <m/>
    <m/>
    <d v="2016-09-18T00:00:00"/>
    <s v="28-Feb-2020"/>
    <n v="0"/>
    <n v="17922"/>
    <d v="2016-09-19T00:00:00"/>
    <d v="2016-11-11T00:00:00"/>
    <d v="2016-12-11T00:00:00"/>
    <m/>
    <n v="4"/>
    <m/>
    <m/>
    <m/>
    <n v="0"/>
    <s v="Priors"/>
    <s v=""/>
    <s v=""/>
    <n v="0.03"/>
    <n v="0"/>
    <n v="20"/>
    <n v="0"/>
    <n v="375000"/>
    <n v="375000"/>
    <n v="0"/>
    <n v="0"/>
    <n v="0"/>
    <n v="0"/>
    <n v="0"/>
    <n v="0"/>
    <n v="375000"/>
    <n v="0"/>
    <b v="1"/>
    <b v="0"/>
    <n v="0"/>
    <n v="0"/>
    <n v="0"/>
    <n v="164851"/>
    <n v="0"/>
    <n v="0"/>
    <m/>
    <s v="PY"/>
    <n v="0"/>
    <s v="Maguire"/>
    <b v="0"/>
    <b v="0"/>
    <b v="0"/>
    <b v="0"/>
    <b v="0"/>
    <n v="0"/>
    <b v="1"/>
    <n v="120"/>
    <n v="7"/>
    <m/>
    <n v="1493.5"/>
    <n v="344.65384615384613"/>
    <n v="164851"/>
    <n v="13500"/>
    <n v="177899"/>
    <n v="1.0791502629647378"/>
    <n v="0.47439733333333334"/>
    <n v="350.46728971962619"/>
    <n v="17922"/>
    <n v="0"/>
    <n v="13500"/>
    <n v="375000"/>
    <n v="5.0307368421052628E-2"/>
    <n v="4.2015438596491227E-2"/>
    <s v="0000018"/>
    <n v="0"/>
    <n v="16.749532710280373"/>
    <s v="18 Eaton Manor"/>
    <s v="Eaton Manor ASTs"/>
    <b v="0"/>
    <s v="AST"/>
    <s v="AST"/>
    <b v="0"/>
    <n v="539"/>
    <s v="043001"/>
    <n v="281"/>
    <d v="2017-03-01T00:00:00"/>
    <s v="F018"/>
    <n v="0"/>
    <n v="3.5215157295026278E-2"/>
    <n v="9.0797144087691309E-2"/>
    <n v="356250"/>
    <n v="0.875"/>
    <m/>
    <n v="14968"/>
    <n v="177899"/>
    <s v="AST"/>
  </r>
  <r>
    <d v="2001-06-08T00:00:00"/>
    <s v="15:44:35"/>
    <n v="737"/>
    <n v="31"/>
    <b v="0"/>
    <s v=""/>
    <s v="H64"/>
    <s v="Du Cane Court"/>
    <s v="SW17"/>
    <x v="2"/>
    <s v="South West London (Outer)"/>
    <s v="3KB"/>
    <n v="3636"/>
    <m/>
    <n v="0"/>
    <n v="717"/>
    <s v="RBS"/>
    <d v="2004-06-01T00:00:00"/>
    <d v="2000-05-17T00:00:00"/>
    <m/>
    <m/>
    <d v="2017-06-08T00:00:00"/>
    <s v="21-Jul-2019"/>
    <n v="0"/>
    <n v="17940"/>
    <d v="2017-06-19T00:00:00"/>
    <d v="2017-06-26T00:00:00"/>
    <d v="2017-06-26T00:00:00"/>
    <m/>
    <n v="4"/>
    <m/>
    <m/>
    <m/>
    <n v="0"/>
    <s v=""/>
    <s v=""/>
    <s v=""/>
    <n v="0.03"/>
    <n v="0"/>
    <n v="20"/>
    <n v="0"/>
    <n v="500000"/>
    <n v="500000"/>
    <n v="0"/>
    <n v="0"/>
    <n v="0"/>
    <n v="0"/>
    <n v="0"/>
    <n v="0"/>
    <n v="500000"/>
    <n v="0"/>
    <b v="0"/>
    <b v="0"/>
    <n v="0"/>
    <n v="0"/>
    <n v="0"/>
    <n v="126445"/>
    <n v="0"/>
    <n v="0"/>
    <d v="2001-06-08T00:00:00"/>
    <s v="MB"/>
    <n v="0"/>
    <s v="A&amp;K"/>
    <b v="0"/>
    <b v="0"/>
    <b v="0"/>
    <b v="0"/>
    <b v="0"/>
    <n v="0"/>
    <b v="1"/>
    <n v="92"/>
    <n v="1"/>
    <m/>
    <n v="1495"/>
    <n v="345"/>
    <n v="126445"/>
    <n v="18000"/>
    <n v="330555"/>
    <n v="2.6142196211791688"/>
    <n v="0.66110999999999998"/>
    <n v="697.35006973500697"/>
    <n v="19940"/>
    <n v="0"/>
    <n v="18000"/>
    <n v="500000"/>
    <n v="3.7768421052631576E-2"/>
    <n v="2.8978947368421052E-2"/>
    <s v="H0000064"/>
    <n v="-0.10030090270812438"/>
    <n v="25.02092050209205"/>
    <s v="H64 Du Cane Court"/>
    <s v="Du Cane Court ASTs"/>
    <b v="0"/>
    <s v="AST"/>
    <s v="AST"/>
    <b v="0"/>
    <n v="539"/>
    <s v="100121"/>
    <n v="99"/>
    <d v="2017-07-22T00:00:00"/>
    <s v="FH64"/>
    <n v="0"/>
    <n v="2.6437894286607439E-2"/>
    <n v="0.10886156036221283"/>
    <n v="475000"/>
    <n v="0.95"/>
    <m/>
    <n v="13765"/>
    <n v="330555"/>
    <s v="AST"/>
  </r>
  <r>
    <m/>
    <s v=""/>
    <n v="4018"/>
    <n v="0"/>
    <b v="0"/>
    <s v=""/>
    <s v="17"/>
    <s v="St Leonards Court"/>
    <s v="SW14"/>
    <x v="2"/>
    <s v="South West London/surrey"/>
    <s v="2KB"/>
    <n v="3117"/>
    <m/>
    <n v="0"/>
    <n v="625"/>
    <s v="RBS"/>
    <m/>
    <d v="1981-04-27T00:00:00"/>
    <m/>
    <m/>
    <d v="2019-01-31T00:00:00"/>
    <s v="14-Feb-2020"/>
    <n v="0"/>
    <n v="17940"/>
    <d v="2019-02-04T00:00:00"/>
    <d v="2019-02-14T00:00:00"/>
    <d v="2019-01-10T00:00:00"/>
    <m/>
    <n v="4"/>
    <m/>
    <m/>
    <m/>
    <n v="0"/>
    <s v="F.Leigh"/>
    <s v=""/>
    <s v=""/>
    <n v="0.03"/>
    <n v="0"/>
    <n v="20"/>
    <n v="0"/>
    <n v="440000"/>
    <n v="440000"/>
    <n v="0"/>
    <n v="0"/>
    <n v="0"/>
    <n v="0"/>
    <n v="0"/>
    <n v="0"/>
    <n v="440000"/>
    <n v="0"/>
    <b v="0"/>
    <b v="0"/>
    <n v="0"/>
    <n v="0"/>
    <n v="5000"/>
    <n v="85715"/>
    <n v="0"/>
    <n v="0"/>
    <m/>
    <s v="AL"/>
    <n v="0"/>
    <s v="Invicta"/>
    <b v="0"/>
    <b v="0"/>
    <b v="0"/>
    <b v="0"/>
    <b v="0"/>
    <n v="0"/>
    <b v="0"/>
    <n v="11"/>
    <n v="1"/>
    <m/>
    <n v="1495"/>
    <n v="345"/>
    <n v="90715"/>
    <n v="15840"/>
    <n v="311445"/>
    <n v="3.4332249352367303"/>
    <n v="0.70782954545454546"/>
    <n v="704"/>
    <n v="17400"/>
    <n v="0"/>
    <n v="15840"/>
    <n v="440000"/>
    <n v="4.2918660287081342E-2"/>
    <n v="3.5461722488038278E-2"/>
    <s v="0000017"/>
    <n v="3.1034482758620689E-2"/>
    <n v="28.704000000000001"/>
    <s v="17 St Leonards Court"/>
    <s v="St Leonards Court ASTs"/>
    <b v="0"/>
    <s v="AST"/>
    <s v="AST"/>
    <b v="0"/>
    <n v="0"/>
    <s v="005003"/>
    <n v="2756"/>
    <d v="2019-02-15T00:00:00"/>
    <s v="F017"/>
    <n v="8"/>
    <n v="3.004306168932664E-2"/>
    <n v="0.17293355888700929"/>
    <n v="418000"/>
    <n v="0.95"/>
    <m/>
    <n v="14823"/>
    <n v="311445"/>
    <s v="AST"/>
  </r>
  <r>
    <m/>
    <s v=""/>
    <n v="4338"/>
    <n v="0"/>
    <b v="0"/>
    <s v=""/>
    <s v="GROUND"/>
    <s v="Forthbridge Road (2d)"/>
    <s v="SW11"/>
    <x v="2"/>
    <s v="South West London/surrey"/>
    <s v="2KB"/>
    <n v="0"/>
    <m/>
    <n v="0"/>
    <n v="554"/>
    <s v="Uncharged"/>
    <m/>
    <d v="2018-04-27T00:00:00"/>
    <m/>
    <m/>
    <m/>
    <s v="24-Feb-2020"/>
    <n v="0"/>
    <n v="17952"/>
    <m/>
    <m/>
    <m/>
    <m/>
    <n v="4"/>
    <m/>
    <m/>
    <m/>
    <n v="0"/>
    <s v=""/>
    <s v=""/>
    <s v=""/>
    <n v="0.03"/>
    <n v="0"/>
    <n v="20"/>
    <n v="0"/>
    <n v="0"/>
    <n v="400000"/>
    <n v="0"/>
    <n v="0"/>
    <n v="0"/>
    <n v="0"/>
    <n v="0"/>
    <n v="0"/>
    <n v="400000"/>
    <n v="0"/>
    <b v="0"/>
    <b v="0"/>
    <n v="0"/>
    <n v="0"/>
    <n v="0"/>
    <n v="337600"/>
    <n v="0"/>
    <n v="0"/>
    <m/>
    <s v="PY"/>
    <n v="0"/>
    <s v=""/>
    <b v="0"/>
    <b v="0"/>
    <b v="0"/>
    <b v="0"/>
    <b v="0"/>
    <n v="0"/>
    <b v="0"/>
    <m/>
    <m/>
    <m/>
    <n v="1496"/>
    <n v="345.23076923076923"/>
    <n v="337600"/>
    <n v="14400"/>
    <n v="28000"/>
    <n v="8.2938388625592413E-2"/>
    <n v="7.0000000000000007E-2"/>
    <n v="722.02166064981952"/>
    <n v="17100"/>
    <n v="0"/>
    <n v="14400"/>
    <n v="400000"/>
    <n v="4.7242105263157898E-2"/>
    <n v="4.7242105263157898E-2"/>
    <s v="G0000000"/>
    <n v="4.9824561403508771E-2"/>
    <n v="32.404332129963898"/>
    <s v="GROUND Forthbridge Road (2d)"/>
    <s v="Other AST Properties"/>
    <b v="0"/>
    <s v="AST"/>
    <s v=""/>
    <b v="0"/>
    <n v="0"/>
    <s v="009043"/>
    <n v="3086"/>
    <d v="2017-02-25T00:00:00"/>
    <s v="FGFF"/>
    <n v="0"/>
    <n v="3.3069473121040749E-2"/>
    <n v="5.3175355450236966E-2"/>
    <n v="380000"/>
    <n v="0.95"/>
    <m/>
    <n v="17952"/>
    <n v="28000"/>
    <s v="AST"/>
  </r>
  <r>
    <m/>
    <s v=""/>
    <n v="1983"/>
    <n v="0"/>
    <b v="0"/>
    <s v=""/>
    <s v="13"/>
    <s v="Balcombe House"/>
    <s v="NW1 6HA"/>
    <x v="10"/>
    <s v="NW1"/>
    <s v="2KB"/>
    <n v="1683"/>
    <m/>
    <n v="0"/>
    <n v="411"/>
    <s v="Uncharged"/>
    <m/>
    <d v="2007-01-24T00:00:00"/>
    <m/>
    <m/>
    <m/>
    <s v="13-Aug-2019"/>
    <n v="0"/>
    <n v="18000"/>
    <d v="2015-08-24T00:00:00"/>
    <d v="2015-09-14T00:00:00"/>
    <m/>
    <m/>
    <n v="4"/>
    <m/>
    <m/>
    <m/>
    <n v="0"/>
    <s v="K.Gold"/>
    <s v=""/>
    <s v=""/>
    <n v="0.03"/>
    <n v="0"/>
    <n v="20"/>
    <n v="0"/>
    <n v="550000"/>
    <n v="550000"/>
    <n v="0"/>
    <n v="0"/>
    <n v="0"/>
    <n v="0"/>
    <n v="0"/>
    <n v="0"/>
    <n v="550000"/>
    <n v="0"/>
    <b v="0"/>
    <b v="0"/>
    <n v="0"/>
    <n v="0"/>
    <n v="0"/>
    <n v="257891"/>
    <n v="0"/>
    <n v="0"/>
    <m/>
    <s v="PY"/>
    <n v="0"/>
    <s v="Duffin"/>
    <b v="0"/>
    <b v="0"/>
    <b v="0"/>
    <b v="0"/>
    <b v="0"/>
    <n v="0"/>
    <b v="0"/>
    <m/>
    <n v="3"/>
    <m/>
    <n v="1500"/>
    <n v="346.15384615384613"/>
    <n v="257891"/>
    <n v="19800"/>
    <n v="244809"/>
    <n v="0.94927314252920802"/>
    <n v="0.44510727272727274"/>
    <n v="1338.1995133819951"/>
    <n v="17400"/>
    <n v="0"/>
    <n v="19800"/>
    <n v="550000"/>
    <n v="3.4449760765550237E-2"/>
    <n v="3.0197129186602872E-2"/>
    <s v="0000013"/>
    <n v="3.4482758620689655E-2"/>
    <n v="43.795620437956202"/>
    <s v="13 Balcombe House"/>
    <s v="Boston and Balcombe ASTs"/>
    <b v="0"/>
    <s v="AST"/>
    <s v="AST"/>
    <b v="0"/>
    <n v="539"/>
    <s v="070021"/>
    <n v="646"/>
    <d v="2017-08-13T00:00:00"/>
    <s v="F13BA"/>
    <n v="0"/>
    <n v="2.4114832125212017E-2"/>
    <n v="6.1180886498559468E-2"/>
    <n v="522500"/>
    <n v="0.9"/>
    <m/>
    <n v="15778"/>
    <n v="244809"/>
    <s v="AST"/>
  </r>
  <r>
    <m/>
    <s v=""/>
    <n v="1024"/>
    <n v="0"/>
    <b v="0"/>
    <s v=""/>
    <s v="122"/>
    <s v="Eaton Manor"/>
    <s v="BN3 3PT"/>
    <x v="4"/>
    <s v="South Coast"/>
    <s v="4K2Bs"/>
    <n v="2415"/>
    <m/>
    <n v="0"/>
    <n v="985"/>
    <s v="AVIVA"/>
    <d v="2005-06-01T00:00:00"/>
    <d v="1999-02-16T00:00:00"/>
    <m/>
    <m/>
    <d v="2018-02-09T00:00:00"/>
    <s v="02-Apr-2019"/>
    <n v="0"/>
    <n v="18000"/>
    <d v="2018-02-13T00:00:00"/>
    <d v="2018-02-16T00:00:00"/>
    <m/>
    <m/>
    <n v="4"/>
    <m/>
    <m/>
    <m/>
    <n v="0"/>
    <s v="Priors/Y.Lee"/>
    <s v=""/>
    <s v=""/>
    <n v="0.03"/>
    <n v="0"/>
    <n v="20"/>
    <n v="0"/>
    <n v="380000"/>
    <n v="350000"/>
    <n v="0"/>
    <n v="0"/>
    <n v="0"/>
    <n v="0"/>
    <n v="0"/>
    <n v="0"/>
    <n v="350000"/>
    <n v="0"/>
    <b v="0"/>
    <b v="0"/>
    <n v="0"/>
    <n v="0"/>
    <n v="0"/>
    <n v="162745"/>
    <n v="0"/>
    <n v="0"/>
    <m/>
    <s v="PY"/>
    <n v="0"/>
    <s v="Maguire"/>
    <b v="0"/>
    <b v="0"/>
    <b v="0"/>
    <b v="0"/>
    <b v="0"/>
    <n v="0"/>
    <b v="1"/>
    <m/>
    <n v="0"/>
    <m/>
    <n v="1500"/>
    <n v="346.15384615384613"/>
    <n v="162745"/>
    <n v="12600"/>
    <n v="157155"/>
    <n v="0.96565178653722084"/>
    <n v="0.4490142857142857"/>
    <n v="355.32994923857871"/>
    <n v="17400"/>
    <n v="0"/>
    <n v="12600"/>
    <n v="350000"/>
    <n v="5.4135338345864661E-2"/>
    <n v="4.5251127819548875E-2"/>
    <s v="0000122"/>
    <n v="3.4482758620689655E-2"/>
    <n v="18.274111675126903"/>
    <s v="122 Eaton Manor"/>
    <s v="Eaton Manor ASTs"/>
    <b v="0"/>
    <s v="AST"/>
    <s v="AST"/>
    <b v="0"/>
    <n v="539"/>
    <s v="043001"/>
    <n v="272"/>
    <d v="2018-04-03T00:00:00"/>
    <s v="F122"/>
    <n v="0"/>
    <n v="3.7894736196761737E-2"/>
    <n v="9.2451380994807833E-2"/>
    <n v="332500"/>
    <n v="0.875"/>
    <m/>
    <n v="15046"/>
    <n v="157155"/>
    <s v="AST"/>
  </r>
  <r>
    <m/>
    <s v=""/>
    <n v="1506"/>
    <n v="0"/>
    <b v="0"/>
    <s v=""/>
    <s v="10"/>
    <s v="St James Court (ast)"/>
    <s v="KT1 2DH"/>
    <x v="1"/>
    <s v="South West London (Outer)"/>
    <s v="3KB"/>
    <n v="1404"/>
    <m/>
    <n v="0"/>
    <n v="660"/>
    <s v="RBS"/>
    <d v="2002-07-22T00:00:00"/>
    <d v="2002-04-30T00:00:00"/>
    <m/>
    <m/>
    <d v="2019-03-31T00:00:00"/>
    <s v="vacant"/>
    <n v="0"/>
    <n v="18000"/>
    <d v="2017-10-30T00:00:00"/>
    <d v="2018-01-23T00:00:00"/>
    <d v="2019-04-02T00:00:00"/>
    <m/>
    <n v="4"/>
    <m/>
    <m/>
    <m/>
    <n v="0"/>
    <s v="F.Leigh"/>
    <s v=""/>
    <s v=""/>
    <n v="0.03"/>
    <n v="0"/>
    <n v="20"/>
    <n v="0"/>
    <n v="385000"/>
    <n v="370000"/>
    <n v="0"/>
    <n v="0"/>
    <n v="0"/>
    <n v="0"/>
    <n v="0"/>
    <n v="0"/>
    <n v="370000"/>
    <n v="0"/>
    <b v="1"/>
    <b v="0"/>
    <n v="0"/>
    <n v="0"/>
    <n v="0"/>
    <n v="208654"/>
    <n v="0"/>
    <n v="0"/>
    <m/>
    <s v="FC"/>
    <n v="0"/>
    <s v="Duffin"/>
    <b v="0"/>
    <b v="0"/>
    <b v="0"/>
    <b v="0"/>
    <b v="0"/>
    <n v="0"/>
    <b v="1"/>
    <n v="0"/>
    <n v="12"/>
    <m/>
    <n v="1500"/>
    <n v="346.15384615384613"/>
    <n v="208654"/>
    <n v="13320"/>
    <n v="129526"/>
    <n v="0.62076931187516171"/>
    <n v="0.35007027027027027"/>
    <n v="560.60606060606062"/>
    <n v="17400"/>
    <n v="0"/>
    <n v="13320"/>
    <n v="370000"/>
    <n v="5.1209103840682786E-2"/>
    <n v="4.5681365576102417E-2"/>
    <s v="0000010"/>
    <n v="3.4482758620689655E-2"/>
    <n v="27.272727272727273"/>
    <s v="10 St James Court (ast)"/>
    <s v="ASTs On Market For Let"/>
    <b v="0"/>
    <s v="AST"/>
    <s v="AST"/>
    <b v="0"/>
    <n v="539"/>
    <s v="070008"/>
    <n v="410"/>
    <m/>
    <s v="F010"/>
    <n v="0"/>
    <n v="3.5846372078017864E-2"/>
    <n v="7.6955150632147001E-2"/>
    <n v="351500"/>
    <n v="0.95"/>
    <m/>
    <n v="16057"/>
    <n v="129526"/>
    <s v="AST"/>
  </r>
  <r>
    <m/>
    <s v=""/>
    <n v="1987"/>
    <n v="0"/>
    <b v="0"/>
    <s v=""/>
    <s v="17"/>
    <s v="Balcombe House"/>
    <s v="NW1 6HA"/>
    <x v="10"/>
    <s v="NW1"/>
    <s v="2KB"/>
    <n v="1683"/>
    <m/>
    <n v="0"/>
    <n v="447"/>
    <s v="Uncharged"/>
    <m/>
    <d v="2007-01-24T00:00:00"/>
    <m/>
    <m/>
    <d v="2015-06-03T00:00:00"/>
    <s v="30-Nov-2019"/>
    <n v="0"/>
    <n v="18009"/>
    <d v="2012-01-16T00:00:00"/>
    <d v="2012-01-22T00:00:00"/>
    <m/>
    <m/>
    <n v="4"/>
    <m/>
    <m/>
    <m/>
    <n v="0"/>
    <s v=""/>
    <s v=""/>
    <s v=""/>
    <n v="0.03"/>
    <n v="0"/>
    <n v="20"/>
    <n v="0"/>
    <n v="550000"/>
    <n v="550000"/>
    <n v="0"/>
    <n v="0"/>
    <n v="0"/>
    <n v="0"/>
    <n v="0"/>
    <n v="0"/>
    <n v="550000"/>
    <n v="0"/>
    <b v="0"/>
    <b v="0"/>
    <n v="0"/>
    <n v="0"/>
    <n v="0"/>
    <n v="234451"/>
    <n v="0"/>
    <n v="0"/>
    <m/>
    <s v="PY"/>
    <n v="0"/>
    <s v="Askey"/>
    <b v="0"/>
    <b v="0"/>
    <b v="0"/>
    <b v="0"/>
    <b v="0"/>
    <n v="0"/>
    <b v="0"/>
    <m/>
    <n v="0"/>
    <m/>
    <n v="1500.75"/>
    <n v="346.32692307692309"/>
    <n v="234451"/>
    <n v="19800"/>
    <n v="268249"/>
    <n v="1.1441580543482432"/>
    <n v="0.48772545454545457"/>
    <n v="1230.4250559284117"/>
    <n v="17400"/>
    <n v="0"/>
    <n v="19800"/>
    <n v="550000"/>
    <n v="3.4466985645933014E-2"/>
    <n v="3.0214354066985645E-2"/>
    <s v="0000017"/>
    <n v="3.5000000000000003E-2"/>
    <n v="40.288590604026844"/>
    <s v="17 Balcombe House"/>
    <s v="Boston and Balcombe ASTs"/>
    <b v="0"/>
    <s v="AST"/>
    <s v=""/>
    <b v="0"/>
    <n v="539"/>
    <s v="070021"/>
    <n v="649"/>
    <d v="2015-12-01T00:00:00"/>
    <s v="F17BA"/>
    <n v="0"/>
    <n v="2.4126889541274621E-2"/>
    <n v="6.7336031836076615E-2"/>
    <n v="522500"/>
    <n v="0.9"/>
    <m/>
    <n v="15787"/>
    <n v="268249"/>
    <s v="AST"/>
  </r>
  <r>
    <m/>
    <s v=""/>
    <n v="2138"/>
    <n v="0"/>
    <b v="0"/>
    <s v=""/>
    <s v="G65"/>
    <s v="Du Cane Court"/>
    <s v="SW17"/>
    <x v="2"/>
    <s v="South"/>
    <s v="3KB"/>
    <n v="3636"/>
    <m/>
    <n v="0"/>
    <n v="666"/>
    <s v="RBS"/>
    <m/>
    <d v="2000-05-17T00:00:00"/>
    <d v="2007-08-21T00:00:00"/>
    <m/>
    <d v="2007-09-07T00:00:00"/>
    <s v="31-Aug-2019"/>
    <n v="0"/>
    <n v="18036"/>
    <d v="2007-10-15T00:00:00"/>
    <d v="2007-12-07T00:00:00"/>
    <m/>
    <m/>
    <n v="4"/>
    <m/>
    <m/>
    <m/>
    <n v="0"/>
    <s v=""/>
    <s v=""/>
    <s v=""/>
    <n v="0.03"/>
    <n v="0"/>
    <n v="20"/>
    <n v="0"/>
    <n v="500000"/>
    <n v="500000"/>
    <n v="0"/>
    <n v="0"/>
    <n v="0"/>
    <n v="0"/>
    <n v="0"/>
    <n v="0"/>
    <n v="500000"/>
    <n v="0"/>
    <b v="1"/>
    <b v="0"/>
    <n v="0"/>
    <n v="0"/>
    <n v="0"/>
    <n v="137133"/>
    <n v="0"/>
    <n v="0"/>
    <m/>
    <s v="MB"/>
    <n v="0"/>
    <s v="A&amp;P"/>
    <b v="0"/>
    <b v="0"/>
    <b v="0"/>
    <b v="0"/>
    <b v="0"/>
    <n v="0"/>
    <b v="0"/>
    <m/>
    <n v="7"/>
    <m/>
    <n v="1503"/>
    <n v="346.84615384615387"/>
    <n v="137133"/>
    <n v="18000"/>
    <n v="319867"/>
    <n v="2.3325311923461167"/>
    <n v="0.63973400000000002"/>
    <n v="750.75075075075074"/>
    <n v="18036"/>
    <n v="0"/>
    <n v="18000"/>
    <n v="500000"/>
    <n v="3.7970526315789475E-2"/>
    <n v="2.9181052631578948E-2"/>
    <s v="G0000065"/>
    <n v="0"/>
    <n v="27.081081081081081"/>
    <s v="G65 Du Cane Court"/>
    <s v="Du Cane Court ASTs"/>
    <b v="0"/>
    <s v="AST"/>
    <s v="reg"/>
    <b v="0"/>
    <n v="539"/>
    <s v="100121"/>
    <n v="813"/>
    <d v="2008-01-14T00:00:00"/>
    <s v="FG65"/>
    <n v="0"/>
    <n v="2.6579367968408686E-2"/>
    <n v="0.10107705658010836"/>
    <n v="475000"/>
    <n v="0.95"/>
    <m/>
    <n v="13861"/>
    <n v="319867"/>
    <s v="AST"/>
  </r>
  <r>
    <d v="2001-06-08T00:00:00"/>
    <s v="14:52:24"/>
    <n v="710"/>
    <n v="31"/>
    <b v="0"/>
    <s v=""/>
    <s v="A21A"/>
    <s v="Du Cane Court"/>
    <s v="SW17"/>
    <x v="2"/>
    <s v="South West London (Outer)"/>
    <s v="3KB"/>
    <n v="2209"/>
    <m/>
    <n v="0"/>
    <n v="665"/>
    <s v="RBS"/>
    <d v="2004-06-01T00:00:00"/>
    <d v="2000-05-17T00:00:00"/>
    <m/>
    <m/>
    <d v="2017-01-31T00:00:00"/>
    <s v="23-Feb-2020"/>
    <n v="0"/>
    <n v="18060"/>
    <d v="2017-02-14T00:00:00"/>
    <d v="2017-02-23T00:00:00"/>
    <m/>
    <m/>
    <n v="4"/>
    <m/>
    <m/>
    <m/>
    <n v="0"/>
    <s v=""/>
    <s v=""/>
    <s v=""/>
    <n v="0.03"/>
    <n v="0"/>
    <n v="20"/>
    <n v="0"/>
    <n v="500000"/>
    <n v="500000"/>
    <n v="0"/>
    <n v="0"/>
    <n v="0"/>
    <n v="0"/>
    <n v="0"/>
    <n v="0"/>
    <n v="500000"/>
    <n v="0"/>
    <b v="0"/>
    <b v="0"/>
    <n v="0"/>
    <n v="0"/>
    <n v="0"/>
    <n v="144363"/>
    <n v="0"/>
    <n v="0"/>
    <d v="2001-06-08T00:00:00"/>
    <s v="MB"/>
    <n v="0"/>
    <s v="N.Fleet"/>
    <b v="0"/>
    <b v="0"/>
    <b v="0"/>
    <b v="0"/>
    <b v="0"/>
    <n v="0"/>
    <b v="1"/>
    <m/>
    <n v="1"/>
    <m/>
    <n v="1505"/>
    <n v="347.30769230769232"/>
    <n v="144363"/>
    <n v="18000"/>
    <n v="312637"/>
    <n v="2.1656310827566618"/>
    <n v="0.625274"/>
    <n v="751.87969924812035"/>
    <n v="17520"/>
    <n v="0"/>
    <n v="18000"/>
    <n v="500000"/>
    <n v="3.8021052631578948E-2"/>
    <n v="3.2235789473684211E-2"/>
    <s v="A0000021"/>
    <n v="3.0821917808219176E-2"/>
    <n v="27.157894736842106"/>
    <s v="A21A Du Cane Court"/>
    <s v="Du Cane Court ASTs"/>
    <b v="0"/>
    <s v="AST"/>
    <s v="AST"/>
    <b v="0"/>
    <n v="539"/>
    <s v="100121"/>
    <n v="72"/>
    <d v="2017-02-24T00:00:00"/>
    <s v="FA21A"/>
    <n v="0"/>
    <n v="2.6614736388858997E-2"/>
    <n v="0.10606595872903722"/>
    <n v="475000"/>
    <n v="0.95"/>
    <m/>
    <n v="15312"/>
    <n v="312637"/>
    <s v="AST"/>
  </r>
  <r>
    <m/>
    <s v=""/>
    <n v="1052"/>
    <n v="0"/>
    <b v="0"/>
    <s v=""/>
    <s v="72"/>
    <s v="Eaton Manor"/>
    <s v="BN3 3PT"/>
    <x v="4"/>
    <s v="South Coast"/>
    <s v="4K2B L"/>
    <n v="2415"/>
    <m/>
    <n v="0"/>
    <n v="1100"/>
    <s v="AVIVA"/>
    <d v="2005-06-01T00:00:00"/>
    <d v="1999-02-16T00:00:00"/>
    <m/>
    <m/>
    <d v="2017-03-31T00:00:00"/>
    <s v="02-Jun-2019"/>
    <n v="0"/>
    <n v="18096"/>
    <d v="2017-04-10T00:00:00"/>
    <d v="2017-04-28T00:00:00"/>
    <m/>
    <m/>
    <n v="4"/>
    <m/>
    <m/>
    <m/>
    <n v="0"/>
    <s v="Priors/Y.Lee"/>
    <s v=""/>
    <s v=""/>
    <n v="0.03"/>
    <n v="0"/>
    <n v="20"/>
    <n v="0"/>
    <n v="375000"/>
    <n v="375000"/>
    <n v="0"/>
    <n v="0"/>
    <n v="0"/>
    <n v="0"/>
    <n v="0"/>
    <n v="0"/>
    <n v="375000"/>
    <n v="0"/>
    <b v="0"/>
    <b v="0"/>
    <n v="0"/>
    <n v="0"/>
    <n v="0"/>
    <n v="164616"/>
    <n v="0"/>
    <n v="0"/>
    <m/>
    <s v="PY"/>
    <n v="0"/>
    <s v="Maguire"/>
    <b v="0"/>
    <b v="0"/>
    <b v="0"/>
    <b v="0"/>
    <b v="0"/>
    <n v="0"/>
    <b v="1"/>
    <m/>
    <n v="2"/>
    <m/>
    <n v="1508"/>
    <n v="348"/>
    <n v="164616"/>
    <n v="13500"/>
    <n v="178134"/>
    <n v="1.0821183846041698"/>
    <n v="0.475024"/>
    <n v="340.90909090909093"/>
    <n v="17400"/>
    <n v="0"/>
    <n v="13500"/>
    <n v="375000"/>
    <n v="5.0795789473684211E-2"/>
    <n v="4.2503859649122809E-2"/>
    <s v="0000072"/>
    <n v="0.04"/>
    <n v="16.450909090909089"/>
    <s v="72 Eaton Manor"/>
    <s v="Eaton Manor ASTs"/>
    <b v="0"/>
    <s v="AST"/>
    <s v="AST"/>
    <b v="0"/>
    <n v="539"/>
    <s v="043001"/>
    <n v="300"/>
    <d v="2017-06-03T00:00:00"/>
    <s v="F072"/>
    <n v="0"/>
    <n v="3.5557052026045949E-2"/>
    <n v="9.1983768284978368E-2"/>
    <n v="356250"/>
    <n v="0.875"/>
    <m/>
    <n v="15142"/>
    <n v="178134"/>
    <s v="AST"/>
  </r>
  <r>
    <d v="2001-10-26T00:00:00"/>
    <s v="11:48:06"/>
    <n v="736"/>
    <n v="31"/>
    <b v="0"/>
    <s v=""/>
    <s v="H33"/>
    <s v="Du Cane Court"/>
    <s v="SW17"/>
    <x v="2"/>
    <s v="South West London (Outer)"/>
    <s v="3KB"/>
    <n v="3636"/>
    <m/>
    <n v="0"/>
    <n v="713"/>
    <s v="RBS"/>
    <d v="2004-06-01T00:00:00"/>
    <d v="2000-05-17T00:00:00"/>
    <m/>
    <m/>
    <d v="2016-10-01T00:00:00"/>
    <s v="21-Oct-2019"/>
    <n v="0"/>
    <n v="18168"/>
    <d v="2014-10-06T00:00:00"/>
    <d v="2014-10-17T00:00:00"/>
    <m/>
    <m/>
    <n v="4"/>
    <m/>
    <m/>
    <m/>
    <n v="0"/>
    <s v=""/>
    <s v=""/>
    <s v=""/>
    <n v="0.03"/>
    <n v="0"/>
    <n v="20"/>
    <n v="0"/>
    <n v="500000"/>
    <n v="500000"/>
    <n v="0"/>
    <n v="0"/>
    <n v="0"/>
    <n v="0"/>
    <n v="0"/>
    <n v="0"/>
    <n v="500000"/>
    <n v="0"/>
    <b v="0"/>
    <b v="0"/>
    <n v="0"/>
    <n v="0"/>
    <n v="0"/>
    <n v="135090"/>
    <n v="0"/>
    <n v="0"/>
    <d v="2001-06-08T00:00:00"/>
    <s v="MB"/>
    <n v="0"/>
    <s v="A&amp;K"/>
    <b v="0"/>
    <b v="0"/>
    <b v="0"/>
    <b v="0"/>
    <b v="0"/>
    <n v="0"/>
    <b v="1"/>
    <m/>
    <n v="1"/>
    <m/>
    <n v="1514"/>
    <n v="349.38461538461536"/>
    <n v="135090"/>
    <n v="18000"/>
    <n v="321910"/>
    <n v="2.3829298985861276"/>
    <n v="0.64381999999999995"/>
    <n v="701.26227208976161"/>
    <n v="17640"/>
    <n v="0"/>
    <n v="18000"/>
    <n v="500000"/>
    <n v="3.8248421052631577E-2"/>
    <n v="2.9458947368421053E-2"/>
    <s v="H0000033"/>
    <n v="2.9931972789115645E-2"/>
    <n v="25.481065918653577"/>
    <s v="H33 Du Cane Court"/>
    <s v="Du Cane Court ASTs"/>
    <b v="0"/>
    <s v="AST"/>
    <s v="AST"/>
    <b v="0"/>
    <n v="539"/>
    <s v="100121"/>
    <n v="98"/>
    <d v="2016-10-22T00:00:00"/>
    <s v="FH33"/>
    <n v="0"/>
    <n v="2.6773894280885394E-2"/>
    <n v="0.10358279665408246"/>
    <n v="475000"/>
    <n v="0.95"/>
    <m/>
    <n v="13993"/>
    <n v="321910"/>
    <s v="AST"/>
  </r>
  <r>
    <m/>
    <s v=""/>
    <n v="1769"/>
    <n v="0"/>
    <b v="0"/>
    <s v=""/>
    <s v="168"/>
    <s v="Wick Hall"/>
    <s v="BN3"/>
    <x v="3"/>
    <s v="South Coast"/>
    <s v="5KB"/>
    <n v="3190"/>
    <m/>
    <n v="0"/>
    <n v="1163"/>
    <s v="Uncharged"/>
    <m/>
    <d v="2006-04-07T00:00:00"/>
    <m/>
    <m/>
    <d v="2015-09-02T00:00:00"/>
    <s v="13-Nov-2019"/>
    <n v="0"/>
    <n v="18168"/>
    <d v="2015-09-08T00:00:00"/>
    <d v="2015-10-20T00:00:00"/>
    <m/>
    <m/>
    <n v="4"/>
    <m/>
    <m/>
    <m/>
    <n v="0"/>
    <s v=""/>
    <s v=""/>
    <s v=""/>
    <n v="0.03"/>
    <n v="0"/>
    <n v="20"/>
    <n v="0"/>
    <n v="460000"/>
    <n v="500000"/>
    <n v="0"/>
    <n v="0"/>
    <n v="0"/>
    <n v="0"/>
    <n v="0"/>
    <n v="0"/>
    <n v="500000"/>
    <n v="0"/>
    <b v="1"/>
    <b v="0"/>
    <n v="0"/>
    <n v="0"/>
    <n v="0"/>
    <n v="202344"/>
    <n v="0"/>
    <n v="0"/>
    <m/>
    <s v="FC"/>
    <n v="0"/>
    <s v="Maguire"/>
    <b v="0"/>
    <b v="0"/>
    <b v="0"/>
    <b v="0"/>
    <b v="0"/>
    <n v="0"/>
    <b v="1"/>
    <m/>
    <n v="6"/>
    <m/>
    <n v="1514"/>
    <n v="349.38461538461536"/>
    <n v="202344"/>
    <n v="18000"/>
    <n v="254656"/>
    <n v="1.2585300280710079"/>
    <n v="0.50931199999999999"/>
    <n v="429.92261392949268"/>
    <n v="18168"/>
    <n v="0"/>
    <n v="18000"/>
    <n v="500000"/>
    <n v="3.8248421052631577E-2"/>
    <n v="3.0397894736842106E-2"/>
    <s v="0000168"/>
    <n v="0"/>
    <n v="15.621668099742047"/>
    <s v="168 Wick Hall"/>
    <s v="Wick Hall ASTs"/>
    <b v="0"/>
    <s v="AST"/>
    <s v=""/>
    <b v="0"/>
    <n v="539"/>
    <s v="070605"/>
    <n v="487"/>
    <d v="2015-11-14T00:00:00"/>
    <s v="F168"/>
    <n v="0"/>
    <n v="2.6773894280885394E-2"/>
    <n v="7.1358676313604555E-2"/>
    <n v="475000"/>
    <n v="0.91"/>
    <m/>
    <n v="14439"/>
    <n v="254656"/>
    <s v="AST"/>
  </r>
  <r>
    <m/>
    <s v=""/>
    <n v="1937"/>
    <n v="0"/>
    <b v="0"/>
    <s v=""/>
    <s v="311"/>
    <s v="Circle (the)"/>
    <s v="SE1"/>
    <x v="10"/>
    <s v="South East London (Inner)"/>
    <s v="2KB Std"/>
    <n v="2929"/>
    <m/>
    <n v="0"/>
    <n v="498"/>
    <s v="Uncharged"/>
    <m/>
    <d v="2006-12-06T00:00:00"/>
    <m/>
    <m/>
    <d v="2013-09-30T00:00:00"/>
    <s v="01-June-2019"/>
    <n v="0"/>
    <n v="18200"/>
    <d v="2018-05-30T00:00:00"/>
    <d v="2018-06-02T00:00:00"/>
    <m/>
    <m/>
    <n v="4"/>
    <m/>
    <m/>
    <m/>
    <n v="0"/>
    <s v="Circle/Chestertons"/>
    <s v=""/>
    <s v=""/>
    <n v="0.03"/>
    <n v="0"/>
    <n v="20"/>
    <n v="0"/>
    <n v="565000"/>
    <n v="520000"/>
    <n v="0"/>
    <n v="0"/>
    <n v="0"/>
    <n v="0"/>
    <n v="0"/>
    <n v="0"/>
    <n v="520000"/>
    <n v="0"/>
    <b v="0"/>
    <b v="0"/>
    <n v="0"/>
    <n v="0"/>
    <n v="0"/>
    <n v="295670"/>
    <n v="0"/>
    <n v="0"/>
    <m/>
    <s v="PY"/>
    <n v="0"/>
    <s v="A&amp;K"/>
    <b v="0"/>
    <b v="0"/>
    <b v="0"/>
    <b v="0"/>
    <b v="0"/>
    <n v="0"/>
    <b v="1"/>
    <m/>
    <n v="0"/>
    <m/>
    <n v="1516.6666666666667"/>
    <n v="350"/>
    <n v="295670"/>
    <n v="18720"/>
    <n v="179610"/>
    <n v="0.6074677850306085"/>
    <n v="0.34540384615384617"/>
    <n v="1044.1767068273093"/>
    <n v="19008"/>
    <n v="0"/>
    <n v="18720"/>
    <n v="520000"/>
    <n v="3.6842105263157891E-2"/>
    <n v="2.9821862348178137E-2"/>
    <s v="0000311"/>
    <n v="-4.2508417508417509E-2"/>
    <n v="36.546184738955823"/>
    <s v="311 Circle (the)"/>
    <s v="Circle ASTs"/>
    <b v="0"/>
    <s v="AST"/>
    <s v=""/>
    <b v="0"/>
    <n v="539"/>
    <s v="070012"/>
    <n v="601"/>
    <d v="2018-06-02T00:00:00"/>
    <s v="F311"/>
    <n v="0"/>
    <n v="2.5789473245018405E-2"/>
    <n v="4.9825819325599485E-2"/>
    <n v="494000"/>
    <n v="0.92500000000000004"/>
    <m/>
    <n v="14732"/>
    <n v="179610"/>
    <s v="AST"/>
  </r>
  <r>
    <m/>
    <s v=""/>
    <n v="3556"/>
    <n v="0"/>
    <b v="0"/>
    <s v=""/>
    <s v="86"/>
    <s v="Florin Court"/>
    <s v="EC1M"/>
    <x v="10"/>
    <s v="East London (inner)"/>
    <s v="1KB L"/>
    <n v="4089"/>
    <m/>
    <n v="0"/>
    <n v="283"/>
    <s v="RBS"/>
    <m/>
    <d v="1998-06-24T00:00:00"/>
    <d v="2014-10-20T00:00:00"/>
    <m/>
    <d v="2014-11-03T00:00:00"/>
    <s v="27-Sep-2019"/>
    <n v="0"/>
    <n v="18200"/>
    <d v="2014-11-24T00:00:00"/>
    <d v="2015-02-02T00:00:00"/>
    <m/>
    <m/>
    <n v="4"/>
    <m/>
    <m/>
    <m/>
    <n v="0"/>
    <s v="Frank Harris"/>
    <s v=""/>
    <s v=""/>
    <n v="0.03"/>
    <n v="0"/>
    <n v="20"/>
    <n v="0"/>
    <n v="390000"/>
    <n v="390000"/>
    <n v="0"/>
    <n v="0"/>
    <n v="0"/>
    <n v="0"/>
    <n v="0"/>
    <n v="0"/>
    <n v="390000"/>
    <n v="0"/>
    <b v="0"/>
    <b v="0"/>
    <n v="0"/>
    <n v="0"/>
    <n v="0"/>
    <n v="117990"/>
    <n v="0"/>
    <n v="0"/>
    <m/>
    <s v="MB"/>
    <n v="0"/>
    <s v="Askey"/>
    <b v="0"/>
    <b v="0"/>
    <b v="0"/>
    <b v="0"/>
    <b v="0"/>
    <n v="0"/>
    <b v="0"/>
    <m/>
    <n v="10"/>
    <m/>
    <n v="1516.6666666666667"/>
    <n v="350"/>
    <n v="117990"/>
    <n v="14040"/>
    <n v="238470"/>
    <n v="2.0211034833460464"/>
    <n v="0.6114615384615385"/>
    <n v="1378.0918727915193"/>
    <n v="18540"/>
    <n v="0"/>
    <n v="14040"/>
    <n v="390000"/>
    <n v="4.912280701754386E-2"/>
    <n v="3.8086369770580296E-2"/>
    <s v="0000086"/>
    <n v="-1.8338727076591153E-2"/>
    <n v="64.310954063604242"/>
    <s v="86 Florin Court"/>
    <s v="Florin Court ASTs"/>
    <b v="0"/>
    <s v="AST"/>
    <s v=""/>
    <b v="0"/>
    <n v="0"/>
    <s v="121201"/>
    <n v="2282"/>
    <d v="2018-09-28T00:00:00"/>
    <s v="F086"/>
    <n v="0"/>
    <n v="3.4385964326691207E-2"/>
    <n v="0.11959488092211204"/>
    <n v="370500"/>
    <n v="0.95"/>
    <m/>
    <n v="14111"/>
    <n v="238470"/>
    <s v="AST"/>
  </r>
  <r>
    <m/>
    <s v=""/>
    <n v="3638"/>
    <n v="0"/>
    <b v="0"/>
    <s v=""/>
    <s v="2NDFLOOR"/>
    <s v="Princedale Road (66) (ast)"/>
    <s v="W11"/>
    <x v="10"/>
    <s v="West"/>
    <s v="2KB"/>
    <n v="0"/>
    <m/>
    <n v="0"/>
    <n v="310"/>
    <s v="Uncharged"/>
    <m/>
    <d v="2014-11-27T00:00:00"/>
    <m/>
    <m/>
    <d v="2018-08-30T00:00:00"/>
    <s v="vacant"/>
    <n v="30"/>
    <n v="18200"/>
    <d v="2018-11-26T00:00:00"/>
    <d v="2019-03-29T00:00:00"/>
    <m/>
    <m/>
    <n v="4"/>
    <m/>
    <m/>
    <m/>
    <n v="0"/>
    <s v="J.Wilcox/Bective"/>
    <s v=""/>
    <s v=""/>
    <n v="0.03"/>
    <n v="0"/>
    <n v="20"/>
    <n v="0"/>
    <n v="600000"/>
    <n v="585000"/>
    <n v="0"/>
    <n v="0"/>
    <n v="0"/>
    <n v="0"/>
    <n v="0"/>
    <n v="0"/>
    <n v="585000"/>
    <n v="0"/>
    <b v="0"/>
    <b v="0"/>
    <n v="0"/>
    <n v="0"/>
    <n v="0"/>
    <n v="458358"/>
    <n v="0"/>
    <n v="0"/>
    <m/>
    <s v="RB"/>
    <n v="0"/>
    <s v="CPE"/>
    <b v="0"/>
    <b v="0"/>
    <b v="0"/>
    <b v="0"/>
    <b v="0"/>
    <n v="0"/>
    <b v="0"/>
    <m/>
    <n v="17"/>
    <m/>
    <n v="1516.6666666666667"/>
    <n v="350"/>
    <n v="458358"/>
    <n v="21060"/>
    <n v="76332"/>
    <n v="0.16653358291990103"/>
    <n v="0.13048205128205129"/>
    <n v="1887.0967741935483"/>
    <n v="18200"/>
    <n v="0"/>
    <n v="21060"/>
    <n v="585000"/>
    <n v="3.2748538011695909E-2"/>
    <n v="3.2748538011695909E-2"/>
    <s v="NDFLOOR"/>
    <n v="0"/>
    <n v="58.70967741935484"/>
    <s v="2NDFLOOR Princedale Road (66) (ast)"/>
    <s v="Under Modernisation for Let - for current ASTs"/>
    <b v="0"/>
    <s v=""/>
    <s v="AST"/>
    <b v="0"/>
    <n v="0"/>
    <s v="009031"/>
    <n v="2366"/>
    <m/>
    <s v="SFFF"/>
    <n v="0"/>
    <n v="2.2923976217794143E-2"/>
    <n v="3.9706953953023622E-2"/>
    <n v="555750"/>
    <n v="0.95"/>
    <m/>
    <n v="18200"/>
    <n v="76332"/>
    <s v="AST"/>
  </r>
  <r>
    <m/>
    <s v=""/>
    <n v="4192"/>
    <n v="0"/>
    <b v="0"/>
    <s v=""/>
    <s v="6"/>
    <s v="Rose Court"/>
    <s v="E14"/>
    <x v="2"/>
    <s v="Other"/>
    <s v="2KB"/>
    <n v="0"/>
    <m/>
    <n v="0"/>
    <n v="493"/>
    <s v="Uncharged"/>
    <m/>
    <d v="2017-06-02T00:00:00"/>
    <m/>
    <m/>
    <d v="2018-11-30T00:00:00"/>
    <s v="31-Mar-2020"/>
    <n v="0"/>
    <n v="18200"/>
    <d v="2019-01-10T00:00:00"/>
    <d v="2019-02-27T00:00:00"/>
    <m/>
    <m/>
    <n v="4"/>
    <m/>
    <m/>
    <m/>
    <n v="0"/>
    <s v="JLL/Cluttons"/>
    <s v=""/>
    <s v=""/>
    <n v="0.03"/>
    <n v="0"/>
    <n v="20"/>
    <n v="0"/>
    <n v="350000"/>
    <n v="350000"/>
    <n v="0"/>
    <n v="0"/>
    <n v="0"/>
    <n v="0"/>
    <n v="0"/>
    <n v="0"/>
    <n v="350000"/>
    <n v="0"/>
    <b v="0"/>
    <b v="0"/>
    <n v="0"/>
    <n v="0"/>
    <n v="45000"/>
    <n v="348488"/>
    <n v="0"/>
    <n v="0"/>
    <m/>
    <s v="PY"/>
    <n v="0"/>
    <s v="N.Fleet"/>
    <b v="0"/>
    <b v="0"/>
    <b v="0"/>
    <b v="0"/>
    <b v="0"/>
    <n v="0"/>
    <b v="0"/>
    <m/>
    <n v="6"/>
    <m/>
    <n v="1516.6666666666667"/>
    <n v="350"/>
    <n v="393488"/>
    <n v="12600"/>
    <n v="-73588"/>
    <n v="-0.18701459764973774"/>
    <n v="-0.21025142857142856"/>
    <n v="709.93914807302235"/>
    <n v="15450"/>
    <n v="0"/>
    <n v="12600"/>
    <n v="350000"/>
    <n v="5.473684210526316E-2"/>
    <n v="5.473684210526316E-2"/>
    <s v="0000006"/>
    <n v="0.17799352750809061"/>
    <n v="36.916835699797161"/>
    <s v="6 Rose Court"/>
    <s v="Rose Court ASTs"/>
    <b v="0"/>
    <s v="AST"/>
    <s v="AST"/>
    <b v="0"/>
    <n v="0"/>
    <s v="070032"/>
    <n v="2939"/>
    <d v="2019-04-01T00:00:00"/>
    <s v="F006"/>
    <n v="91.277890466531446"/>
    <n v="3.8315788821170205E-2"/>
    <n v="5.2225614655310941E-2"/>
    <n v="332500"/>
    <n v="0.95"/>
    <m/>
    <n v="18200"/>
    <n v="-73588"/>
    <s v="AST"/>
  </r>
  <r>
    <m/>
    <s v=""/>
    <n v="1808"/>
    <n v="0"/>
    <b v="0"/>
    <s v=""/>
    <s v="28"/>
    <s v="Townshend Court"/>
    <s v="NW8 7DP"/>
    <x v="10"/>
    <s v="North West London (Inner)"/>
    <s v="2KB"/>
    <n v="2138"/>
    <m/>
    <n v="0"/>
    <n v="475"/>
    <s v="RBS"/>
    <d v="2004-06-01T00:00:00"/>
    <d v="2000-05-17T00:00:00"/>
    <m/>
    <m/>
    <d v="2017-07-01T00:00:00"/>
    <s v="11-Aug-2019"/>
    <n v="0"/>
    <n v="18200"/>
    <d v="2015-08-31T00:00:00"/>
    <d v="2015-09-17T00:00:00"/>
    <m/>
    <m/>
    <n v="4"/>
    <m/>
    <m/>
    <m/>
    <n v="0"/>
    <s v=""/>
    <s v=""/>
    <s v=""/>
    <n v="0.03"/>
    <n v="0"/>
    <n v="20"/>
    <n v="0"/>
    <n v="500000"/>
    <n v="475000"/>
    <n v="0"/>
    <n v="0"/>
    <n v="0"/>
    <n v="0"/>
    <n v="0"/>
    <n v="0"/>
    <n v="475000"/>
    <n v="0"/>
    <b v="1"/>
    <b v="0"/>
    <n v="0"/>
    <n v="0"/>
    <n v="0"/>
    <n v="157683"/>
    <n v="0"/>
    <n v="0"/>
    <m/>
    <s v="PY"/>
    <n v="0"/>
    <s v="Askey"/>
    <b v="0"/>
    <b v="0"/>
    <b v="0"/>
    <b v="0"/>
    <b v="0"/>
    <n v="0"/>
    <b v="1"/>
    <m/>
    <n v="2"/>
    <m/>
    <n v="1516.6666666666667"/>
    <n v="350"/>
    <n v="157683"/>
    <n v="17100"/>
    <n v="276467"/>
    <n v="1.7533088538396657"/>
    <n v="0.58203578947368417"/>
    <n v="1000"/>
    <n v="18200"/>
    <n v="0"/>
    <n v="17100"/>
    <n v="475000"/>
    <n v="4.0332409972299171E-2"/>
    <n v="3.44E-2"/>
    <s v="0000028"/>
    <n v="0"/>
    <n v="38.315789473684212"/>
    <s v="28 Townshend Court"/>
    <s v="Townshend Court ASTs"/>
    <b v="0"/>
    <s v="AST"/>
    <s v="AST"/>
    <b v="0"/>
    <n v="539"/>
    <s v="101103"/>
    <n v="503"/>
    <d v="2017-08-12T00:00:00"/>
    <s v="F028"/>
    <n v="0"/>
    <n v="2.8232686499809628E-2"/>
    <n v="9.8444347202932464E-2"/>
    <n v="451250"/>
    <n v="0.95"/>
    <m/>
    <n v="15523"/>
    <n v="276467"/>
    <s v="AST"/>
  </r>
  <r>
    <d v="2001-08-31T00:00:00"/>
    <s v="10:30:09"/>
    <n v="33"/>
    <n v="7"/>
    <b v="0"/>
    <s v=""/>
    <s v="5"/>
    <s v="Blandford Street"/>
    <s v="W1"/>
    <x v="10"/>
    <s v="W1"/>
    <s v="2KB"/>
    <n v="1536"/>
    <m/>
    <n v="0"/>
    <n v="430"/>
    <s v="Barclays"/>
    <d v="2005-11-15T00:00:00"/>
    <d v="1998-06-12T00:00:00"/>
    <m/>
    <m/>
    <d v="2017-02-16T00:00:00"/>
    <s v="on-going"/>
    <n v="0"/>
    <n v="18210"/>
    <d v="2017-03-06T00:00:00"/>
    <d v="2017-03-14T00:00:00"/>
    <m/>
    <m/>
    <n v="4"/>
    <m/>
    <m/>
    <m/>
    <n v="0"/>
    <s v="K.Gold"/>
    <s v=""/>
    <s v=""/>
    <n v="0.03"/>
    <n v="0"/>
    <n v="20"/>
    <n v="6698"/>
    <n v="670000"/>
    <n v="670000"/>
    <n v="0"/>
    <n v="0"/>
    <n v="0"/>
    <n v="0"/>
    <n v="0"/>
    <n v="0"/>
    <n v="670000"/>
    <n v="0"/>
    <b v="1"/>
    <b v="0"/>
    <n v="0"/>
    <n v="0"/>
    <n v="0"/>
    <n v="223610"/>
    <n v="0"/>
    <n v="0"/>
    <d v="1998-11-04T00:00:00"/>
    <s v="FC"/>
    <n v="0"/>
    <s v="Duffin"/>
    <b v="0"/>
    <b v="0"/>
    <b v="0"/>
    <b v="0"/>
    <b v="0"/>
    <n v="0"/>
    <b v="1"/>
    <m/>
    <n v="1"/>
    <m/>
    <n v="1517.5"/>
    <n v="350.19230769230768"/>
    <n v="223610"/>
    <n v="24120"/>
    <n v="388770"/>
    <n v="1.7386073968069407"/>
    <n v="0.58025373134328362"/>
    <n v="1558.1395348837209"/>
    <n v="17680"/>
    <n v="0"/>
    <n v="24120"/>
    <n v="670000"/>
    <n v="2.8609583660644148E-2"/>
    <n v="2.5349567949725059E-2"/>
    <s v="0000005"/>
    <n v="2.9977375565610861E-2"/>
    <n v="42.348837209302324"/>
    <s v="5 Blandford Street"/>
    <s v="Blandford Street ASTs"/>
    <b v="0"/>
    <s v="AST"/>
    <s v="AST"/>
    <b v="0"/>
    <n v="539"/>
    <s v="004007"/>
    <n v="9"/>
    <d v="2017-03-15T00:00:00"/>
    <s v="F005"/>
    <n v="0"/>
    <n v="2.0026708221398088E-2"/>
    <n v="7.215688028263495E-2"/>
    <n v="636500"/>
    <n v="0.95"/>
    <m/>
    <n v="16135"/>
    <n v="388770"/>
    <s v="AST"/>
  </r>
  <r>
    <m/>
    <s v=""/>
    <n v="4444"/>
    <n v="0"/>
    <b v="0"/>
    <s v=""/>
    <s v="14"/>
    <s v="Connaught Mansions"/>
    <s v="SW11 4SA"/>
    <x v="2"/>
    <s v="South West London/surrey"/>
    <s v="3KB"/>
    <n v="0"/>
    <m/>
    <n v="0"/>
    <n v="858"/>
    <s v="Uncharged"/>
    <m/>
    <d v="2018-09-11T00:00:00"/>
    <m/>
    <m/>
    <m/>
    <s v="30-Apr-2016"/>
    <n v="0"/>
    <n v="18240"/>
    <m/>
    <m/>
    <m/>
    <m/>
    <n v="4"/>
    <m/>
    <m/>
    <m/>
    <n v="0"/>
    <s v=""/>
    <s v=""/>
    <s v=""/>
    <n v="0.03"/>
    <n v="0"/>
    <n v="20"/>
    <n v="0"/>
    <n v="0"/>
    <n v="750000"/>
    <n v="0"/>
    <n v="0"/>
    <n v="0"/>
    <n v="0"/>
    <n v="0"/>
    <n v="0"/>
    <n v="750000"/>
    <n v="0"/>
    <b v="0"/>
    <b v="0"/>
    <n v="0"/>
    <n v="0"/>
    <n v="0"/>
    <n v="731034"/>
    <n v="0"/>
    <n v="0"/>
    <m/>
    <s v="SL"/>
    <n v="0"/>
    <s v=""/>
    <b v="0"/>
    <b v="0"/>
    <b v="0"/>
    <b v="0"/>
    <b v="0"/>
    <n v="0"/>
    <b v="0"/>
    <m/>
    <m/>
    <m/>
    <n v="1520"/>
    <n v="350.76923076923077"/>
    <n v="731034"/>
    <n v="27000"/>
    <n v="-45534"/>
    <n v="-6.2287116604699648E-2"/>
    <n v="-6.0712000000000002E-2"/>
    <n v="874.12587412587413"/>
    <n v="0"/>
    <n v="0"/>
    <n v="27000"/>
    <n v="750000"/>
    <n v="2.5600000000000001E-2"/>
    <n v="2.5600000000000001E-2"/>
    <s v="0000014"/>
    <n v="0"/>
    <n v="21.25874125874126"/>
    <s v="14 Connaught Mansions"/>
    <s v="Connaught Mansions ASTs - Legacy Portfolio"/>
    <b v="0"/>
    <s v="AST"/>
    <s v=""/>
    <b v="0"/>
    <n v="0"/>
    <s v="070044"/>
    <n v="3195"/>
    <d v="1999-05-01T00:00:00"/>
    <s v="F014"/>
    <n v="0"/>
    <n v="1.7919999694824218E-2"/>
    <n v="2.4950959873275388E-2"/>
    <n v="712500"/>
    <n v="0.91"/>
    <m/>
    <n v="18240"/>
    <n v="-45534"/>
    <s v="AST"/>
  </r>
  <r>
    <d v="2001-06-08T00:00:00"/>
    <s v="15:39:59"/>
    <n v="734"/>
    <n v="31"/>
    <b v="0"/>
    <s v=""/>
    <s v="G33"/>
    <s v="Du Cane Court"/>
    <s v="SW17"/>
    <x v="2"/>
    <s v="South West London (Outer)"/>
    <s v="3KB"/>
    <n v="3636"/>
    <m/>
    <n v="0"/>
    <n v="732"/>
    <s v="RBS"/>
    <d v="2004-06-01T00:00:00"/>
    <d v="2000-05-17T00:00:00"/>
    <m/>
    <m/>
    <d v="2012-09-02T00:00:00"/>
    <s v="on-going"/>
    <n v="0"/>
    <n v="18240"/>
    <d v="2012-09-10T00:00:00"/>
    <d v="2012-09-21T00:00:00"/>
    <m/>
    <m/>
    <n v="4"/>
    <m/>
    <m/>
    <m/>
    <n v="0"/>
    <s v="Bushells"/>
    <s v=""/>
    <s v=""/>
    <n v="0.03"/>
    <n v="0"/>
    <n v="20"/>
    <n v="0"/>
    <n v="500000"/>
    <n v="500000"/>
    <n v="0"/>
    <n v="0"/>
    <n v="0"/>
    <n v="0"/>
    <n v="0"/>
    <n v="0"/>
    <n v="500000"/>
    <n v="0"/>
    <b v="0"/>
    <b v="0"/>
    <n v="0"/>
    <n v="0"/>
    <n v="0"/>
    <n v="131042"/>
    <n v="0"/>
    <n v="0"/>
    <d v="2001-06-08T00:00:00"/>
    <s v="MB"/>
    <n v="0"/>
    <s v="A&amp;K"/>
    <b v="0"/>
    <b v="0"/>
    <b v="0"/>
    <b v="0"/>
    <b v="0"/>
    <n v="0"/>
    <b v="1"/>
    <m/>
    <n v="1"/>
    <m/>
    <n v="1520"/>
    <n v="350.76923076923077"/>
    <n v="131042"/>
    <n v="18000"/>
    <n v="325958"/>
    <n v="2.4874315105080815"/>
    <n v="0.65191600000000005"/>
    <n v="683.06010928961746"/>
    <n v="18276"/>
    <n v="0"/>
    <n v="18000"/>
    <n v="500000"/>
    <n v="3.8399999999999997E-2"/>
    <n v="2.9610526315789473E-2"/>
    <s v="G0000033"/>
    <n v="-1.969796454366382E-3"/>
    <n v="24.918032786885245"/>
    <s v="G33 Du Cane Court"/>
    <s v="Du Cane Court ASTs"/>
    <b v="0"/>
    <s v="AST"/>
    <s v=""/>
    <b v="0"/>
    <n v="539"/>
    <s v="100121"/>
    <n v="96"/>
    <d v="2013-07-01T00:00:00"/>
    <s v="FG33"/>
    <n v="0"/>
    <n v="2.6879999542236327E-2"/>
    <n v="0.10733200042734391"/>
    <n v="475000"/>
    <n v="0.95"/>
    <m/>
    <n v="14065"/>
    <n v="325958"/>
    <s v="AST"/>
  </r>
  <r>
    <m/>
    <s v=""/>
    <n v="4187"/>
    <n v="0"/>
    <b v="0"/>
    <s v=""/>
    <s v="1A"/>
    <s v="Rose Court"/>
    <s v="E14"/>
    <x v="2"/>
    <s v="Other"/>
    <s v="3KB"/>
    <n v="0"/>
    <m/>
    <n v="0"/>
    <n v="556"/>
    <s v="Uncharged"/>
    <m/>
    <d v="2012-06-02T00:00:00"/>
    <m/>
    <m/>
    <d v="2017-09-12T00:00:00"/>
    <s v="21-Jun-2020"/>
    <n v="0"/>
    <n v="18240"/>
    <d v="2017-12-06T00:00:00"/>
    <d v="2018-03-15T00:00:00"/>
    <m/>
    <m/>
    <n v="4"/>
    <m/>
    <m/>
    <m/>
    <n v="0"/>
    <s v="chesterton"/>
    <s v=""/>
    <s v=""/>
    <n v="0.03"/>
    <n v="0"/>
    <n v="20"/>
    <n v="0"/>
    <n v="325000"/>
    <n v="400000"/>
    <n v="0"/>
    <n v="0"/>
    <n v="0"/>
    <n v="0"/>
    <n v="0"/>
    <n v="0"/>
    <n v="400000"/>
    <n v="0"/>
    <b v="0"/>
    <b v="0"/>
    <n v="0"/>
    <n v="0"/>
    <n v="0"/>
    <n v="393859"/>
    <n v="0"/>
    <n v="0"/>
    <m/>
    <s v="PY"/>
    <n v="0"/>
    <s v="N.Fleet"/>
    <b v="0"/>
    <b v="0"/>
    <b v="0"/>
    <b v="0"/>
    <b v="0"/>
    <n v="0"/>
    <b v="0"/>
    <m/>
    <n v="14"/>
    <m/>
    <n v="1520"/>
    <n v="350.76923076923077"/>
    <n v="393859"/>
    <n v="14400"/>
    <n v="-28259"/>
    <n v="-7.1749026936035479E-2"/>
    <n v="-7.0647500000000002E-2"/>
    <n v="719.42446043165467"/>
    <n v="17940"/>
    <n v="0"/>
    <n v="14400"/>
    <n v="400000"/>
    <n v="4.8000000000000001E-2"/>
    <n v="4.8000000000000001E-2"/>
    <s v="000001A"/>
    <n v="1.6722408026755852E-2"/>
    <n v="32.805755395683455"/>
    <s v="1A Rose Court"/>
    <s v="Rose Court ASTs"/>
    <b v="0"/>
    <s v="AST"/>
    <s v="AST"/>
    <b v="0"/>
    <n v="0"/>
    <s v="070032"/>
    <n v="2934"/>
    <d v="2018-06-22T00:00:00"/>
    <s v="F001a"/>
    <n v="0"/>
    <n v="3.3599999427795409E-2"/>
    <n v="4.6310989465773285E-2"/>
    <n v="380000"/>
    <n v="0.95"/>
    <m/>
    <n v="18240"/>
    <n v="-28259"/>
    <s v="AST"/>
  </r>
  <r>
    <m/>
    <s v=""/>
    <n v="1041"/>
    <n v="0"/>
    <b v="0"/>
    <s v=""/>
    <s v="4"/>
    <s v="Eaton Manor"/>
    <s v="BN3 3PT"/>
    <x v="4"/>
    <s v="South Coast"/>
    <s v="4K2B L"/>
    <n v="2415"/>
    <m/>
    <n v="0"/>
    <n v="1060"/>
    <s v="AVIVA"/>
    <d v="2005-06-01T00:00:00"/>
    <d v="1999-02-16T00:00:00"/>
    <m/>
    <m/>
    <d v="2017-07-31T00:00:00"/>
    <s v="27-Oct-2019"/>
    <n v="0"/>
    <n v="18276"/>
    <d v="2017-08-14T00:00:00"/>
    <d v="2017-08-28T00:00:00"/>
    <d v="2017-09-01T00:00:00"/>
    <m/>
    <n v="4"/>
    <m/>
    <m/>
    <m/>
    <n v="0"/>
    <s v="Priors"/>
    <s v=""/>
    <s v=""/>
    <n v="0.03"/>
    <n v="0"/>
    <n v="20"/>
    <n v="0"/>
    <n v="375000"/>
    <n v="375000"/>
    <n v="0"/>
    <n v="0"/>
    <n v="0"/>
    <n v="0"/>
    <n v="0"/>
    <n v="0"/>
    <n v="375000"/>
    <n v="0"/>
    <b v="0"/>
    <b v="0"/>
    <n v="0"/>
    <n v="0"/>
    <n v="0"/>
    <n v="134424"/>
    <n v="0"/>
    <n v="0"/>
    <m/>
    <s v="PY"/>
    <n v="0"/>
    <s v="Maguire"/>
    <b v="0"/>
    <b v="0"/>
    <b v="0"/>
    <b v="0"/>
    <b v="0"/>
    <n v="0"/>
    <b v="1"/>
    <n v="82"/>
    <n v="2"/>
    <m/>
    <n v="1523"/>
    <n v="351.46153846153845"/>
    <n v="134424"/>
    <n v="13500"/>
    <n v="208326"/>
    <n v="1.5497678985895376"/>
    <n v="0.55553600000000003"/>
    <n v="353.77358490566036"/>
    <n v="17400"/>
    <n v="0"/>
    <n v="13500"/>
    <n v="375000"/>
    <n v="5.1301052631578949E-2"/>
    <n v="4.3009122807017547E-2"/>
    <s v="0000004"/>
    <n v="5.0344827586206897E-2"/>
    <n v="17.241509433962264"/>
    <s v="4 Eaton Manor"/>
    <s v="Eaton Manor ASTs"/>
    <b v="0"/>
    <s v="AST"/>
    <s v="AST"/>
    <b v="0"/>
    <n v="539"/>
    <s v="043001"/>
    <n v="289"/>
    <d v="2017-10-28T00:00:00"/>
    <s v="F004"/>
    <n v="0"/>
    <n v="3.5910736230549058E-2"/>
    <n v="0.1139826221508064"/>
    <n v="356250"/>
    <n v="0.875"/>
    <m/>
    <n v="15322"/>
    <n v="208326"/>
    <s v="AST"/>
  </r>
  <r>
    <m/>
    <s v=""/>
    <n v="4193"/>
    <n v="0"/>
    <b v="0"/>
    <s v=""/>
    <s v="7"/>
    <s v="Rose Court (ast)"/>
    <s v="E14"/>
    <x v="2"/>
    <s v="Other"/>
    <s v="3KB"/>
    <n v="0"/>
    <m/>
    <n v="0"/>
    <n v="665"/>
    <s v="Uncharged"/>
    <m/>
    <d v="2017-06-02T00:00:00"/>
    <m/>
    <m/>
    <d v="2019-02-07T00:00:00"/>
    <s v="vacant"/>
    <n v="7"/>
    <n v="18480"/>
    <m/>
    <m/>
    <m/>
    <m/>
    <n v="4"/>
    <m/>
    <m/>
    <m/>
    <n v="0"/>
    <s v=""/>
    <s v=""/>
    <s v=""/>
    <n v="0.03"/>
    <n v="0"/>
    <n v="20"/>
    <n v="0"/>
    <n v="425000"/>
    <n v="400000"/>
    <n v="0"/>
    <n v="0"/>
    <n v="0"/>
    <n v="0"/>
    <n v="0"/>
    <n v="0"/>
    <n v="400000"/>
    <n v="0"/>
    <b v="0"/>
    <b v="0"/>
    <n v="0"/>
    <n v="0"/>
    <n v="0"/>
    <n v="421777"/>
    <n v="0"/>
    <n v="0"/>
    <m/>
    <s v="PY"/>
    <n v="0"/>
    <s v=""/>
    <b v="0"/>
    <b v="0"/>
    <b v="0"/>
    <b v="0"/>
    <b v="0"/>
    <n v="0"/>
    <b v="0"/>
    <m/>
    <m/>
    <m/>
    <n v="1540"/>
    <n v="355.38461538461536"/>
    <n v="421777"/>
    <n v="14400"/>
    <n v="-56177"/>
    <n v="-0.13319123612714776"/>
    <n v="-0.1404425"/>
    <n v="601.50375939849619"/>
    <n v="18480"/>
    <n v="0"/>
    <n v="14400"/>
    <n v="400000"/>
    <n v="4.8631578947368422E-2"/>
    <n v="4.8631578947368422E-2"/>
    <s v="0000007"/>
    <n v="0"/>
    <n v="27.789473684210527"/>
    <s v="7 Rose Court (ast)"/>
    <s v="Awaiting Modernisation for Let - for current ASTs"/>
    <b v="0"/>
    <s v="AST"/>
    <s v="AST"/>
    <b v="0"/>
    <n v="0"/>
    <s v="070032"/>
    <n v="2940"/>
    <d v="2014-10-30T00:00:00"/>
    <s v="F007"/>
    <n v="0"/>
    <n v="3.40421046834243E-2"/>
    <n v="4.3814622418955985E-2"/>
    <n v="380000"/>
    <n v="0.95"/>
    <m/>
    <n v="18480"/>
    <n v="-56177"/>
    <s v="AST"/>
  </r>
  <r>
    <m/>
    <s v=""/>
    <n v="1993"/>
    <n v="0"/>
    <b v="0"/>
    <s v=""/>
    <s v="7"/>
    <s v="Boston House"/>
    <s v="NW1 6HA"/>
    <x v="10"/>
    <s v="NW1"/>
    <s v="3KB sm"/>
    <n v="2244"/>
    <m/>
    <n v="0"/>
    <n v="520"/>
    <s v="Uncharged"/>
    <m/>
    <d v="2007-01-24T00:00:00"/>
    <m/>
    <m/>
    <d v="2019-03-14T00:00:00"/>
    <s v="22-Mar-2020"/>
    <n v="0"/>
    <n v="18600"/>
    <d v="2016-09-12T00:00:00"/>
    <d v="2016-10-14T00:00:00"/>
    <d v="2016-10-23T00:00:00"/>
    <m/>
    <n v="4"/>
    <m/>
    <m/>
    <m/>
    <n v="0"/>
    <s v="K.Gold"/>
    <s v=""/>
    <s v=""/>
    <n v="0.03"/>
    <n v="0"/>
    <n v="20"/>
    <n v="0"/>
    <n v="685000"/>
    <n v="695000"/>
    <n v="0"/>
    <n v="0"/>
    <n v="0"/>
    <n v="0"/>
    <n v="0"/>
    <n v="0"/>
    <n v="695000"/>
    <n v="0"/>
    <b v="1"/>
    <b v="0"/>
    <n v="0"/>
    <n v="0"/>
    <n v="0"/>
    <n v="365711"/>
    <n v="0"/>
    <n v="0"/>
    <m/>
    <s v="PY"/>
    <n v="0"/>
    <s v="Askey"/>
    <b v="0"/>
    <b v="0"/>
    <b v="0"/>
    <b v="0"/>
    <b v="0"/>
    <n v="0"/>
    <b v="0"/>
    <n v="127"/>
    <n v="4"/>
    <m/>
    <n v="1550"/>
    <n v="357.69230769230768"/>
    <n v="365711"/>
    <n v="25020"/>
    <n v="269519"/>
    <n v="0.73697263686353431"/>
    <n v="0.38779712230215829"/>
    <n v="1336.5384615384614"/>
    <n v="19235"/>
    <n v="0"/>
    <n v="25020"/>
    <n v="695000"/>
    <n v="2.8171147292692163E-2"/>
    <n v="2.3956077243468384E-2"/>
    <s v="0000007"/>
    <n v="-3.3012737197816479E-2"/>
    <n v="35.769230769230766"/>
    <s v="7 Boston House"/>
    <s v="Boston and Balcombe ASTs"/>
    <b v="0"/>
    <s v="AST"/>
    <s v="AST"/>
    <b v="0"/>
    <n v="539"/>
    <s v="070021"/>
    <n v="655"/>
    <d v="2019-03-23T00:00:00"/>
    <s v="F07BO"/>
    <n v="0"/>
    <n v="1.971980276905827E-2"/>
    <n v="4.3249997949200328E-2"/>
    <n v="660250"/>
    <n v="0.9"/>
    <m/>
    <n v="15817"/>
    <n v="269519"/>
    <s v="AST"/>
  </r>
  <r>
    <m/>
    <s v=""/>
    <n v="4188"/>
    <n v="0"/>
    <b v="0"/>
    <s v=""/>
    <s v="2"/>
    <s v="Rose Court"/>
    <s v="E14"/>
    <x v="2"/>
    <s v="Other"/>
    <s v="3KB"/>
    <n v="0"/>
    <m/>
    <n v="0"/>
    <n v="548"/>
    <s v="Uncharged"/>
    <m/>
    <d v="2017-06-02T00:00:00"/>
    <m/>
    <m/>
    <d v="2018-02-22T00:00:00"/>
    <s v="24-Jul-2019"/>
    <n v="0"/>
    <n v="18600"/>
    <d v="2018-04-25T00:00:00"/>
    <d v="2018-06-18T00:00:00"/>
    <m/>
    <m/>
    <n v="4"/>
    <m/>
    <m/>
    <m/>
    <n v="0"/>
    <s v=""/>
    <s v=""/>
    <s v=""/>
    <n v="0.03"/>
    <n v="0"/>
    <n v="20"/>
    <n v="0"/>
    <n v="350000"/>
    <n v="375000"/>
    <n v="0"/>
    <n v="0"/>
    <n v="0"/>
    <n v="0"/>
    <n v="0"/>
    <n v="0"/>
    <n v="375000"/>
    <n v="0"/>
    <b v="0"/>
    <b v="0"/>
    <n v="0"/>
    <n v="0"/>
    <n v="0"/>
    <n v="413980"/>
    <n v="0"/>
    <n v="0"/>
    <m/>
    <s v="PY"/>
    <n v="0"/>
    <s v="N.Fleet"/>
    <b v="0"/>
    <b v="0"/>
    <b v="0"/>
    <b v="0"/>
    <b v="0"/>
    <n v="0"/>
    <b v="0"/>
    <m/>
    <n v="7"/>
    <m/>
    <n v="1550"/>
    <n v="357.69230769230768"/>
    <n v="413980"/>
    <n v="13500"/>
    <n v="-71230"/>
    <n v="-0.17206145224406977"/>
    <n v="-0.18994666666666668"/>
    <n v="684.30656934306569"/>
    <n v="16200"/>
    <n v="0"/>
    <n v="13500"/>
    <n v="375000"/>
    <n v="5.2210526315789471E-2"/>
    <n v="5.2210526315789471E-2"/>
    <s v="0000002"/>
    <n v="0.14814814814814814"/>
    <n v="33.941605839416056"/>
    <s v="2 Rose Court"/>
    <s v="Rose Court ASTs"/>
    <b v="0"/>
    <s v="AST"/>
    <s v="AST"/>
    <b v="0"/>
    <n v="0"/>
    <s v="070032"/>
    <n v="2935"/>
    <d v="2018-07-25T00:00:00"/>
    <s v="F002"/>
    <n v="0"/>
    <n v="3.6547367798654654E-2"/>
    <n v="4.4929706749118316E-2"/>
    <n v="356250"/>
    <n v="0.95"/>
    <m/>
    <n v="18600"/>
    <n v="-71230"/>
    <s v="AST"/>
  </r>
  <r>
    <m/>
    <s v=""/>
    <n v="1103"/>
    <n v="0"/>
    <b v="0"/>
    <s v=""/>
    <s v="15"/>
    <s v="St James Court"/>
    <s v="KT1"/>
    <x v="1"/>
    <s v="South"/>
    <s v="4KB"/>
    <n v="1404"/>
    <m/>
    <n v="0"/>
    <n v="840"/>
    <s v="RBS"/>
    <d v="2002-04-30T00:00:00"/>
    <d v="2002-04-30T00:00:00"/>
    <m/>
    <m/>
    <d v="2018-08-06T00:00:00"/>
    <s v="27-Aug-2019"/>
    <n v="0"/>
    <n v="18600"/>
    <d v="2018-08-06T00:00:00"/>
    <d v="2018-08-17T00:00:00"/>
    <m/>
    <m/>
    <n v="4"/>
    <m/>
    <m/>
    <m/>
    <n v="0"/>
    <s v=""/>
    <s v=""/>
    <s v=""/>
    <n v="0.03"/>
    <n v="0"/>
    <n v="20"/>
    <n v="0"/>
    <n v="430000"/>
    <n v="410000"/>
    <n v="0"/>
    <n v="0"/>
    <n v="0"/>
    <n v="0"/>
    <n v="0"/>
    <n v="0"/>
    <n v="410000"/>
    <n v="0"/>
    <b v="1"/>
    <b v="0"/>
    <n v="0"/>
    <n v="0"/>
    <n v="0"/>
    <n v="216381"/>
    <n v="0"/>
    <n v="0"/>
    <m/>
    <s v="FC"/>
    <n v="0"/>
    <s v="Duffin"/>
    <b v="0"/>
    <b v="0"/>
    <b v="0"/>
    <b v="0"/>
    <b v="0"/>
    <n v="0"/>
    <b v="1"/>
    <m/>
    <n v="1"/>
    <m/>
    <n v="1550"/>
    <n v="357.69230769230768"/>
    <n v="216381"/>
    <n v="14760"/>
    <n v="158359"/>
    <n v="0.73185261182821038"/>
    <n v="0.38624146341463417"/>
    <n v="488.09523809523807"/>
    <n v="17100"/>
    <n v="0"/>
    <n v="14760"/>
    <n v="410000"/>
    <n v="4.7753530166880616E-2"/>
    <n v="4.2765083440308084E-2"/>
    <s v="0000015"/>
    <n v="8.771929824561403E-2"/>
    <n v="22.142857142857142"/>
    <s v="15 St James Court"/>
    <s v="St James Court ASTs"/>
    <b v="0"/>
    <s v="AST"/>
    <s v="AST"/>
    <b v="0"/>
    <n v="539"/>
    <s v="070008"/>
    <n v="328"/>
    <d v="2018-08-28T00:00:00"/>
    <s v="F015"/>
    <n v="0"/>
    <n v="3.3427470547549992E-2"/>
    <n v="7.6979956650537709E-2"/>
    <n v="389500"/>
    <n v="0.95"/>
    <m/>
    <n v="16657"/>
    <n v="158359"/>
    <s v="AST"/>
  </r>
  <r>
    <d v="2001-06-25T00:00:00"/>
    <s v="10:11:59"/>
    <n v="690"/>
    <n v="30"/>
    <b v="0"/>
    <s v=""/>
    <s v="123"/>
    <s v="Clifton Court"/>
    <s v="NW8"/>
    <x v="10"/>
    <s v="North West London (Inner)"/>
    <s v="2KB"/>
    <n v="2903"/>
    <m/>
    <n v="0"/>
    <n v="504"/>
    <s v="RBS"/>
    <d v="2004-06-01T00:00:00"/>
    <d v="2000-05-17T00:00:00"/>
    <m/>
    <m/>
    <d v="2017-08-31T00:00:00"/>
    <s v="30-Sep-2019"/>
    <n v="0"/>
    <n v="18720"/>
    <d v="2017-09-25T00:00:00"/>
    <d v="2017-09-30T00:00:00"/>
    <m/>
    <m/>
    <n v="4"/>
    <m/>
    <m/>
    <m/>
    <n v="0"/>
    <s v="K.Gold"/>
    <s v=""/>
    <s v=""/>
    <n v="0.03"/>
    <n v="0"/>
    <n v="20"/>
    <n v="0"/>
    <n v="550000"/>
    <n v="470000"/>
    <n v="0"/>
    <n v="0"/>
    <n v="0"/>
    <n v="0"/>
    <n v="0"/>
    <n v="0"/>
    <n v="470000"/>
    <n v="0"/>
    <b v="0"/>
    <b v="0"/>
    <n v="0"/>
    <n v="0"/>
    <n v="0"/>
    <n v="243554"/>
    <n v="0"/>
    <n v="0"/>
    <d v="2001-06-08T00:00:00"/>
    <s v="PY"/>
    <n v="0"/>
    <s v="A&amp;K"/>
    <b v="0"/>
    <b v="0"/>
    <b v="0"/>
    <b v="0"/>
    <b v="0"/>
    <n v="0"/>
    <b v="1"/>
    <m/>
    <n v="0"/>
    <m/>
    <n v="1560"/>
    <n v="360"/>
    <n v="243554"/>
    <n v="16920"/>
    <n v="186026"/>
    <n v="0.76379776148205325"/>
    <n v="0.39579999999999999"/>
    <n v="932.53968253968253"/>
    <n v="18720"/>
    <n v="0"/>
    <n v="16920"/>
    <n v="470000"/>
    <n v="4.1926091825307953E-2"/>
    <n v="3.421724524076148E-2"/>
    <s v="0000123"/>
    <n v="0"/>
    <n v="37.142857142857146"/>
    <s v="123 Clifton Court"/>
    <s v="Clifton Court ASTs"/>
    <b v="0"/>
    <s v="AST"/>
    <s v="AST"/>
    <b v="0"/>
    <n v="539"/>
    <s v="100110"/>
    <n v="61"/>
    <d v="2017-10-01T00:00:00"/>
    <s v="F123"/>
    <n v="0"/>
    <n v="2.9348263777917605E-2"/>
    <n v="6.2729415242615605E-2"/>
    <n v="446500"/>
    <n v="0.92500000000000004"/>
    <m/>
    <n v="15278"/>
    <n v="186026"/>
    <s v="AST"/>
  </r>
  <r>
    <m/>
    <s v=""/>
    <n v="1049"/>
    <n v="0"/>
    <b v="0"/>
    <s v=""/>
    <s v="66"/>
    <s v="Eaton Manor"/>
    <s v="BN3 3PT"/>
    <x v="4"/>
    <s v="South Coast"/>
    <s v="4K2B L"/>
    <n v="2415"/>
    <m/>
    <n v="0"/>
    <n v="1100"/>
    <s v="AVIVA"/>
    <d v="2005-06-01T00:00:00"/>
    <d v="1999-02-16T00:00:00"/>
    <m/>
    <m/>
    <d v="2017-08-31T00:00:00"/>
    <s v="28-Sep-2019"/>
    <n v="0"/>
    <n v="18720"/>
    <d v="2016-09-08T00:00:00"/>
    <d v="2016-10-07T00:00:00"/>
    <m/>
    <m/>
    <n v="4"/>
    <m/>
    <m/>
    <m/>
    <n v="0"/>
    <s v="Priors"/>
    <s v=""/>
    <s v=""/>
    <n v="0.03"/>
    <n v="0"/>
    <n v="20"/>
    <n v="0"/>
    <n v="375000"/>
    <n v="375000"/>
    <n v="0"/>
    <n v="0"/>
    <n v="0"/>
    <n v="0"/>
    <n v="0"/>
    <n v="0"/>
    <n v="375000"/>
    <n v="0"/>
    <b v="1"/>
    <b v="0"/>
    <n v="0"/>
    <n v="0"/>
    <n v="0"/>
    <n v="130528"/>
    <n v="0"/>
    <n v="0"/>
    <m/>
    <s v="PY"/>
    <n v="0"/>
    <s v="Maguire"/>
    <b v="0"/>
    <b v="0"/>
    <b v="0"/>
    <b v="0"/>
    <b v="0"/>
    <n v="0"/>
    <b v="1"/>
    <m/>
    <n v="4"/>
    <m/>
    <n v="1560"/>
    <n v="360"/>
    <n v="130528"/>
    <n v="13500"/>
    <n v="212222"/>
    <n v="1.6258733758274087"/>
    <n v="0.56592533333333328"/>
    <n v="340.90909090909093"/>
    <n v="18000"/>
    <n v="0"/>
    <n v="13500"/>
    <n v="375000"/>
    <n v="5.2547368421052634E-2"/>
    <n v="4.4255438596491226E-2"/>
    <s v="0000066"/>
    <n v="0.04"/>
    <n v="17.018181818181819"/>
    <s v="66 Eaton Manor"/>
    <s v="Eaton Manor ASTs"/>
    <b v="0"/>
    <s v="AST"/>
    <s v="AST"/>
    <b v="0"/>
    <n v="539"/>
    <s v="043001"/>
    <n v="297"/>
    <d v="2017-09-28T00:00:00"/>
    <s v="F066"/>
    <n v="0"/>
    <n v="3.6783157268323395E-2"/>
    <n v="0.12078634469232655"/>
    <n v="356250"/>
    <n v="0.875"/>
    <m/>
    <n v="15766"/>
    <n v="212222"/>
    <s v="AST"/>
  </r>
  <r>
    <m/>
    <s v=""/>
    <n v="1868"/>
    <n v="0"/>
    <b v="0"/>
    <s v=""/>
    <s v="47"/>
    <s v="Florin Court"/>
    <s v="EC1"/>
    <x v="10"/>
    <s v="East London (inner)"/>
    <s v="1KB L"/>
    <n v="4089"/>
    <m/>
    <n v="0"/>
    <n v="290"/>
    <s v="RBS"/>
    <d v="2004-06-01T00:00:00"/>
    <d v="1998-06-24T00:00:00"/>
    <m/>
    <m/>
    <d v="2018-04-16T00:00:00"/>
    <s v="08-Aug-2019"/>
    <n v="0"/>
    <n v="18720"/>
    <d v="2018-05-04T00:00:00"/>
    <d v="2018-05-17T00:00:00"/>
    <d v="2018-06-08T00:00:00"/>
    <m/>
    <n v="4"/>
    <m/>
    <m/>
    <m/>
    <n v="0"/>
    <s v=""/>
    <s v=""/>
    <s v=""/>
    <n v="0.03"/>
    <n v="0"/>
    <n v="20"/>
    <n v="0"/>
    <n v="390000"/>
    <n v="390000"/>
    <n v="0"/>
    <n v="0"/>
    <n v="0"/>
    <n v="0"/>
    <n v="0"/>
    <n v="0"/>
    <n v="390000"/>
    <n v="0"/>
    <b v="1"/>
    <b v="0"/>
    <n v="0"/>
    <n v="0"/>
    <n v="0"/>
    <n v="110254"/>
    <n v="0"/>
    <n v="0"/>
    <m/>
    <s v="MB"/>
    <n v="0"/>
    <s v="PJHarte"/>
    <b v="0"/>
    <b v="0"/>
    <b v="0"/>
    <b v="0"/>
    <b v="0"/>
    <n v="0"/>
    <b v="1"/>
    <n v="42"/>
    <n v="1"/>
    <m/>
    <n v="1560"/>
    <n v="360"/>
    <n v="110254"/>
    <n v="14040"/>
    <n v="246206"/>
    <n v="2.2330799789576794"/>
    <n v="0.63129743589743592"/>
    <n v="1344.8275862068965"/>
    <n v="18720"/>
    <n v="0"/>
    <n v="14040"/>
    <n v="390000"/>
    <n v="5.0526315789473683E-2"/>
    <n v="3.8035087719298248E-2"/>
    <s v="0000047"/>
    <n v="0"/>
    <n v="64.551724137931032"/>
    <s v="47 Florin Court"/>
    <s v="Florin Court ASTs"/>
    <b v="0"/>
    <s v="AST"/>
    <s v="AST"/>
    <b v="0"/>
    <n v="539"/>
    <s v="121201"/>
    <n v="542"/>
    <d v="2018-08-09T00:00:00"/>
    <s v="F047"/>
    <n v="0"/>
    <n v="3.536842045031096E-2"/>
    <n v="0.12781395686324307"/>
    <n v="370500"/>
    <n v="0.95"/>
    <m/>
    <n v="14092"/>
    <n v="246206"/>
    <s v="AST"/>
  </r>
  <r>
    <m/>
    <s v=""/>
    <n v="3855"/>
    <n v="0"/>
    <b v="0"/>
    <s v=""/>
    <s v="111"/>
    <s v="Florin Court"/>
    <s v="EC1M"/>
    <x v="10"/>
    <s v="London City Fringe"/>
    <s v="1KB L"/>
    <n v="4089"/>
    <m/>
    <n v="0"/>
    <n v="284"/>
    <s v="RBS"/>
    <m/>
    <d v="1998-06-24T00:00:00"/>
    <d v="2015-11-17T00:00:00"/>
    <d v="2016-01-22T00:00:00"/>
    <d v="2016-01-22T00:00:00"/>
    <s v="on-going"/>
    <n v="0"/>
    <n v="18720"/>
    <d v="2016-01-31T00:00:00"/>
    <d v="2016-03-29T00:00:00"/>
    <m/>
    <m/>
    <n v="4"/>
    <m/>
    <m/>
    <m/>
    <n v="0"/>
    <s v="F.Harris"/>
    <s v=""/>
    <s v=""/>
    <n v="0.03"/>
    <n v="0"/>
    <n v="20"/>
    <n v="0"/>
    <n v="390000"/>
    <n v="390000"/>
    <n v="0"/>
    <n v="0"/>
    <n v="0"/>
    <n v="0"/>
    <n v="0"/>
    <n v="0"/>
    <n v="390000"/>
    <n v="0"/>
    <b v="0"/>
    <b v="0"/>
    <n v="0"/>
    <n v="0"/>
    <n v="0"/>
    <n v="102745"/>
    <n v="0"/>
    <n v="0"/>
    <m/>
    <s v="MB"/>
    <n v="0"/>
    <s v="Duffin"/>
    <b v="0"/>
    <b v="0"/>
    <b v="0"/>
    <b v="0"/>
    <b v="0"/>
    <n v="0"/>
    <b v="0"/>
    <m/>
    <n v="8"/>
    <m/>
    <n v="1560"/>
    <n v="360"/>
    <n v="102745"/>
    <n v="14040"/>
    <n v="253715"/>
    <n v="2.4693659058834978"/>
    <n v="0.6505512820512821"/>
    <n v="1373.2394366197184"/>
    <n v="10837"/>
    <n v="0"/>
    <n v="14040"/>
    <n v="390000"/>
    <n v="5.0526315789473683E-2"/>
    <n v="3.9489878542510119E-2"/>
    <s v="0000111"/>
    <n v="0.72741533634769773"/>
    <n v="65.91549295774648"/>
    <s v="111 Florin Court"/>
    <s v="Florin Court ASTs"/>
    <b v="0"/>
    <s v="AST"/>
    <s v="reg"/>
    <b v="0"/>
    <n v="0"/>
    <s v="121201"/>
    <n v="2588"/>
    <d v="2016-06-01T00:00:00"/>
    <s v="F111"/>
    <n v="0"/>
    <n v="3.536842045031096E-2"/>
    <n v="0.14240109007737603"/>
    <n v="370500"/>
    <n v="0.95"/>
    <m/>
    <n v="14631"/>
    <n v="253715"/>
    <s v="AST"/>
  </r>
  <r>
    <m/>
    <s v=""/>
    <n v="1055"/>
    <n v="0"/>
    <b v="0"/>
    <s v=""/>
    <s v="8"/>
    <s v="Eaton Manor"/>
    <s v="BN3 3PT"/>
    <x v="4"/>
    <s v="South Coast"/>
    <s v="4K2B L"/>
    <n v="2415"/>
    <d v="2002-12-31T00:00:00"/>
    <n v="0"/>
    <n v="1060"/>
    <s v="AVIVA"/>
    <d v="2005-06-01T00:00:00"/>
    <d v="1999-02-16T00:00:00"/>
    <m/>
    <m/>
    <d v="2016-06-30T00:00:00"/>
    <s v="31-Aug-2019"/>
    <n v="0"/>
    <n v="18816"/>
    <m/>
    <m/>
    <m/>
    <m/>
    <n v="4"/>
    <m/>
    <m/>
    <m/>
    <n v="0"/>
    <s v="Priors"/>
    <s v=""/>
    <s v=""/>
    <n v="0.03"/>
    <n v="0"/>
    <n v="20"/>
    <n v="0"/>
    <n v="375000"/>
    <n v="375000"/>
    <n v="0"/>
    <n v="0"/>
    <n v="0"/>
    <n v="0"/>
    <n v="0"/>
    <n v="0"/>
    <n v="375000"/>
    <n v="0"/>
    <b v="1"/>
    <b v="0"/>
    <n v="0"/>
    <n v="0"/>
    <n v="0"/>
    <n v="128501"/>
    <n v="0"/>
    <n v="0"/>
    <m/>
    <s v="PY"/>
    <n v="0"/>
    <s v="Askey"/>
    <b v="0"/>
    <b v="0"/>
    <b v="0"/>
    <b v="0"/>
    <b v="0"/>
    <n v="0"/>
    <b v="1"/>
    <m/>
    <m/>
    <m/>
    <n v="1568"/>
    <n v="361.84615384615387"/>
    <n v="128501"/>
    <n v="13500"/>
    <n v="214249"/>
    <n v="1.6672944179422728"/>
    <n v="0.57133066666666665"/>
    <n v="353.77358490566036"/>
    <n v="18264"/>
    <n v="0"/>
    <n v="13500"/>
    <n v="375000"/>
    <n v="5.2816842105263155E-2"/>
    <n v="4.4524912280701753E-2"/>
    <s v="0000008"/>
    <n v="3.0223390275952694E-2"/>
    <n v="17.750943396226415"/>
    <s v="8 Eaton Manor"/>
    <s v="Eaton Manor ASTs"/>
    <b v="0"/>
    <s v="AST"/>
    <s v="AST"/>
    <b v="0"/>
    <n v="539"/>
    <s v="043001"/>
    <n v="303"/>
    <d v="2016-09-01T00:00:00"/>
    <s v="F008"/>
    <n v="0"/>
    <n v="3.6971788844058384E-2"/>
    <n v="0.12343872810328324"/>
    <n v="356250"/>
    <n v="0.875"/>
    <m/>
    <n v="15862"/>
    <n v="214249"/>
    <s v="AST"/>
  </r>
  <r>
    <m/>
    <s v=""/>
    <n v="4489"/>
    <n v="0"/>
    <b v="0"/>
    <s v=""/>
    <s v="13"/>
    <s v="Linkenholt Mansions"/>
    <s v="W6 0YA"/>
    <x v="2"/>
    <s v="West London (outer)"/>
    <s v="3K2B"/>
    <n v="0"/>
    <m/>
    <n v="0"/>
    <n v="867"/>
    <s v="Uncharged"/>
    <m/>
    <d v="2018-09-11T00:00:00"/>
    <m/>
    <m/>
    <m/>
    <s v="04-May-2018"/>
    <n v="0"/>
    <n v="18900"/>
    <m/>
    <m/>
    <m/>
    <m/>
    <n v="4"/>
    <m/>
    <m/>
    <m/>
    <n v="0"/>
    <s v=""/>
    <s v=""/>
    <s v=""/>
    <n v="0.03"/>
    <n v="0"/>
    <n v="20"/>
    <n v="0"/>
    <n v="0"/>
    <n v="775000"/>
    <n v="0"/>
    <n v="0"/>
    <n v="0"/>
    <n v="0"/>
    <n v="0"/>
    <n v="0"/>
    <n v="775000"/>
    <n v="0"/>
    <b v="0"/>
    <b v="0"/>
    <n v="0"/>
    <n v="0"/>
    <n v="0"/>
    <n v="653330"/>
    <n v="0"/>
    <n v="0"/>
    <m/>
    <s v="PY"/>
    <n v="0"/>
    <s v=""/>
    <b v="0"/>
    <b v="0"/>
    <b v="0"/>
    <b v="0"/>
    <b v="0"/>
    <n v="0"/>
    <b v="0"/>
    <m/>
    <m/>
    <m/>
    <n v="1575"/>
    <n v="363.46153846153845"/>
    <n v="653330"/>
    <n v="27900"/>
    <n v="55020"/>
    <n v="8.4214715381200927E-2"/>
    <n v="7.0993548387096775E-2"/>
    <n v="893.8869665513264"/>
    <n v="0"/>
    <n v="0"/>
    <n v="27900"/>
    <n v="775000"/>
    <n v="2.5670628183361629E-2"/>
    <n v="2.5670628183361629E-2"/>
    <s v="0000013"/>
    <n v="0"/>
    <n v="21.79930795847751"/>
    <s v="13 Linkenholt Mansions"/>
    <s v="Linkenholt Mansions ASTs - Legacy Portfolio"/>
    <b v="0"/>
    <s v="AST"/>
    <s v=""/>
    <b v="0"/>
    <n v="0"/>
    <s v="070046"/>
    <n v="3240"/>
    <d v="2012-03-30T00:00:00"/>
    <s v="F013"/>
    <n v="0"/>
    <n v="1.7969439422335406E-2"/>
    <n v="2.8928719024076652E-2"/>
    <n v="736250"/>
    <n v="0.91"/>
    <m/>
    <n v="18900"/>
    <n v="55020"/>
    <s v="AST"/>
  </r>
  <r>
    <m/>
    <s v=""/>
    <n v="1403"/>
    <n v="0"/>
    <b v="0"/>
    <s v=""/>
    <s v="85"/>
    <s v="St Leonards Court"/>
    <s v="SW14"/>
    <x v="2"/>
    <s v="South West London (Outer)"/>
    <s v="3KB"/>
    <n v="3117"/>
    <m/>
    <n v="0"/>
    <n v="642"/>
    <s v="RBS"/>
    <d v="2002-02-28T00:00:00"/>
    <d v="1981-04-27T00:00:00"/>
    <m/>
    <m/>
    <d v="2012-10-31T00:00:00"/>
    <s v="08-Oct-2019"/>
    <n v="0"/>
    <n v="18946"/>
    <d v="2012-11-01T00:00:00"/>
    <d v="2012-11-10T00:00:00"/>
    <m/>
    <m/>
    <n v="4"/>
    <m/>
    <m/>
    <m/>
    <n v="0"/>
    <s v=""/>
    <s v=""/>
    <s v=""/>
    <n v="0.03"/>
    <n v="0"/>
    <n v="20"/>
    <n v="0"/>
    <n v="440000"/>
    <n v="440000"/>
    <n v="0"/>
    <n v="0"/>
    <n v="0"/>
    <n v="0"/>
    <n v="0"/>
    <n v="0"/>
    <n v="440000"/>
    <n v="0"/>
    <b v="1"/>
    <b v="0"/>
    <n v="0"/>
    <n v="0"/>
    <n v="0"/>
    <n v="58529"/>
    <n v="0"/>
    <n v="0"/>
    <m/>
    <s v="AL"/>
    <n v="0"/>
    <s v="A&amp;K"/>
    <b v="0"/>
    <b v="0"/>
    <b v="0"/>
    <b v="0"/>
    <b v="0"/>
    <n v="0"/>
    <b v="1"/>
    <m/>
    <n v="1"/>
    <m/>
    <n v="1578.8333333333333"/>
    <n v="364.34615384615387"/>
    <n v="58529"/>
    <n v="15840"/>
    <n v="343631"/>
    <n v="5.8711237164482561"/>
    <n v="0.78097954545454551"/>
    <n v="685.35825545171338"/>
    <n v="18396"/>
    <n v="0"/>
    <n v="15840"/>
    <n v="440000"/>
    <n v="4.5325358851674644E-2"/>
    <n v="3.6578947368421051E-2"/>
    <s v="0000085"/>
    <n v="2.9897803870406608E-2"/>
    <n v="29.510903426791277"/>
    <s v="85 St Leonards Court"/>
    <s v="St Leonards Court ASTs"/>
    <b v="0"/>
    <s v="AST"/>
    <s v=""/>
    <b v="0"/>
    <n v="539"/>
    <s v="005003"/>
    <n v="389"/>
    <d v="2013-10-09T00:00:00"/>
    <s v="F085"/>
    <n v="0"/>
    <n v="3.1727750655851865E-2"/>
    <n v="0.26123801875993097"/>
    <n v="418000"/>
    <n v="0.95"/>
    <m/>
    <n v="15290"/>
    <n v="343631"/>
    <s v="AST"/>
  </r>
  <r>
    <m/>
    <s v=""/>
    <n v="1032"/>
    <n v="0"/>
    <b v="0"/>
    <s v=""/>
    <s v="15"/>
    <s v="Eaton Manor"/>
    <s v="BN3 3PT"/>
    <x v="4"/>
    <s v="South Coast"/>
    <s v="4K2B L"/>
    <n v="2415"/>
    <m/>
    <n v="0"/>
    <n v="1100"/>
    <s v="AVIVA"/>
    <d v="2005-06-01T00:00:00"/>
    <d v="1999-02-16T00:00:00"/>
    <m/>
    <m/>
    <d v="2014-01-31T00:00:00"/>
    <s v="30-Mar-2020"/>
    <n v="0"/>
    <n v="18972"/>
    <d v="2014-02-12T00:00:00"/>
    <d v="2014-03-28T00:00:00"/>
    <m/>
    <m/>
    <n v="4"/>
    <m/>
    <m/>
    <m/>
    <n v="0"/>
    <s v=""/>
    <s v=""/>
    <s v=""/>
    <n v="0.03"/>
    <n v="0"/>
    <n v="20"/>
    <n v="0"/>
    <n v="375000"/>
    <n v="375000"/>
    <n v="0"/>
    <n v="0"/>
    <n v="0"/>
    <n v="0"/>
    <n v="0"/>
    <n v="0"/>
    <n v="375000"/>
    <n v="0"/>
    <b v="0"/>
    <b v="0"/>
    <n v="0"/>
    <n v="0"/>
    <n v="0"/>
    <n v="135241"/>
    <n v="0"/>
    <n v="0"/>
    <m/>
    <s v="PY"/>
    <n v="0"/>
    <s v="Maguire"/>
    <b v="0"/>
    <b v="0"/>
    <b v="0"/>
    <b v="0"/>
    <b v="0"/>
    <n v="0"/>
    <b v="1"/>
    <m/>
    <n v="6"/>
    <m/>
    <n v="1581"/>
    <n v="364.84615384615387"/>
    <n v="135241"/>
    <n v="13500"/>
    <n v="207509"/>
    <n v="1.5343645787889768"/>
    <n v="0.55335733333333337"/>
    <n v="340.90909090909093"/>
    <n v="17352"/>
    <n v="0"/>
    <n v="13500"/>
    <n v="375000"/>
    <n v="5.3254736842105264E-2"/>
    <n v="4.4962807017543863E-2"/>
    <s v="0000015"/>
    <n v="9.3360995850622408E-2"/>
    <n v="17.247272727272726"/>
    <s v="15 Eaton Manor"/>
    <s v="Eaton Manor ASTs"/>
    <b v="0"/>
    <s v="AST"/>
    <s v=""/>
    <b v="0"/>
    <n v="539"/>
    <s v="043001"/>
    <n v="280"/>
    <d v="2014-03-31T00:00:00"/>
    <s v="F015"/>
    <n v="0"/>
    <n v="3.7278315154627747E-2"/>
    <n v="0.11844041377984486"/>
    <n v="356250"/>
    <n v="0.875"/>
    <m/>
    <n v="16018"/>
    <n v="207509"/>
    <s v="AST"/>
  </r>
  <r>
    <m/>
    <s v=""/>
    <n v="1040"/>
    <n v="0"/>
    <b v="0"/>
    <s v=""/>
    <s v="36"/>
    <s v="Eaton Manor"/>
    <s v="BN3 3PT"/>
    <x v="4"/>
    <s v="South Coast"/>
    <s v="4K2B L"/>
    <n v="2415"/>
    <m/>
    <n v="0"/>
    <n v="1100"/>
    <s v="AVIVA"/>
    <d v="2005-06-01T00:00:00"/>
    <d v="1999-02-16T00:00:00"/>
    <m/>
    <m/>
    <d v="2007-06-26T00:00:00"/>
    <s v="01-Nov-2019"/>
    <n v="0"/>
    <n v="19092"/>
    <d v="2007-06-26T00:00:00"/>
    <d v="2007-08-17T00:00:00"/>
    <m/>
    <m/>
    <n v="4"/>
    <m/>
    <m/>
    <m/>
    <n v="0"/>
    <s v=""/>
    <s v=""/>
    <s v=""/>
    <n v="0.03"/>
    <n v="0"/>
    <n v="20"/>
    <n v="0"/>
    <n v="375000"/>
    <n v="375000"/>
    <n v="0"/>
    <n v="0"/>
    <n v="0"/>
    <n v="0"/>
    <n v="0"/>
    <n v="0"/>
    <n v="375000"/>
    <n v="0"/>
    <b v="1"/>
    <b v="0"/>
    <n v="0"/>
    <n v="0"/>
    <n v="0"/>
    <n v="154485"/>
    <n v="0"/>
    <n v="0"/>
    <m/>
    <s v="PY"/>
    <n v="0"/>
    <s v="Maguire"/>
    <b v="0"/>
    <b v="0"/>
    <b v="0"/>
    <b v="0"/>
    <b v="0"/>
    <n v="0"/>
    <b v="1"/>
    <m/>
    <n v="7"/>
    <m/>
    <n v="1591"/>
    <n v="367.15384615384613"/>
    <n v="154485"/>
    <n v="13500"/>
    <n v="188265"/>
    <n v="1.218662006020002"/>
    <n v="0.50204000000000004"/>
    <n v="340.90909090909093"/>
    <n v="18180"/>
    <n v="0"/>
    <n v="13500"/>
    <n v="375000"/>
    <n v="5.3591578947368421E-2"/>
    <n v="4.5299649122807019E-2"/>
    <s v="0000036"/>
    <n v="5.0165016501650166E-2"/>
    <n v="17.356363636363636"/>
    <s v="36 Eaton Manor"/>
    <s v="Eaton Manor ASTs"/>
    <b v="0"/>
    <s v="AST"/>
    <s v=""/>
    <b v="0"/>
    <n v="539"/>
    <s v="043001"/>
    <n v="288"/>
    <d v="2010-11-02T00:00:00"/>
    <s v="F036"/>
    <n v="0"/>
    <n v="3.7514104624296489E-2"/>
    <n v="0.1044632164935107"/>
    <n v="356250"/>
    <n v="0.875"/>
    <m/>
    <n v="16138"/>
    <n v="188265"/>
    <s v="AST"/>
  </r>
  <r>
    <m/>
    <s v=""/>
    <n v="1037"/>
    <n v="0"/>
    <b v="0"/>
    <s v=""/>
    <s v="30"/>
    <s v="Eaton Manor"/>
    <s v="BN3 3PT"/>
    <x v="4"/>
    <s v="South Coast"/>
    <s v="4K2B L"/>
    <n v="2415"/>
    <m/>
    <n v="0"/>
    <n v="1070"/>
    <s v="AVIVA"/>
    <d v="2005-06-01T00:00:00"/>
    <d v="1999-02-16T00:00:00"/>
    <m/>
    <m/>
    <d v="2009-08-12T00:00:00"/>
    <s v="25-Oct-2019"/>
    <n v="0"/>
    <n v="19092"/>
    <d v="2009-09-14T00:00:00"/>
    <d v="2009-11-06T00:00:00"/>
    <m/>
    <m/>
    <n v="4"/>
    <m/>
    <m/>
    <m/>
    <n v="0"/>
    <s v="Priors/Y.Lee"/>
    <s v=""/>
    <s v=""/>
    <n v="0.03"/>
    <n v="0"/>
    <n v="20"/>
    <n v="0"/>
    <n v="375000"/>
    <n v="375000"/>
    <n v="0"/>
    <n v="0"/>
    <n v="0"/>
    <n v="0"/>
    <n v="0"/>
    <n v="0"/>
    <n v="375000"/>
    <n v="0"/>
    <b v="1"/>
    <b v="0"/>
    <n v="0"/>
    <n v="0"/>
    <n v="0"/>
    <n v="131541"/>
    <n v="0"/>
    <n v="0"/>
    <m/>
    <s v="PY"/>
    <n v="0"/>
    <s v="Maguire"/>
    <b v="0"/>
    <b v="0"/>
    <b v="0"/>
    <b v="0"/>
    <b v="0"/>
    <n v="0"/>
    <b v="1"/>
    <m/>
    <n v="7"/>
    <m/>
    <n v="1591"/>
    <n v="367.15384615384613"/>
    <n v="131541"/>
    <n v="13500"/>
    <n v="211209"/>
    <n v="1.6056514698839146"/>
    <n v="0.56322399999999995"/>
    <n v="350.46728971962619"/>
    <n v="18972"/>
    <n v="0"/>
    <n v="13500"/>
    <n v="375000"/>
    <n v="5.3591578947368421E-2"/>
    <n v="4.5299649122807019E-2"/>
    <s v="0000030"/>
    <n v="6.3251106894370648E-3"/>
    <n v="17.842990654205607"/>
    <s v="30 Eaton Manor"/>
    <s v="Eaton Manor ASTs"/>
    <b v="0"/>
    <s v="AST"/>
    <s v=""/>
    <b v="0"/>
    <n v="539"/>
    <s v="043001"/>
    <n v="285"/>
    <d v="2013-10-26T00:00:00"/>
    <s v="F030"/>
    <n v="0"/>
    <n v="3.7514104624296489E-2"/>
    <n v="0.12268418211812286"/>
    <n v="356250"/>
    <n v="0.875"/>
    <m/>
    <n v="16138"/>
    <n v="211209"/>
    <s v="AST"/>
  </r>
  <r>
    <m/>
    <s v=""/>
    <n v="1093"/>
    <n v="0"/>
    <b v="0"/>
    <s v=""/>
    <s v="6"/>
    <s v="St James Court (ast)"/>
    <s v="KT1"/>
    <x v="1"/>
    <s v="South West London (Outer)"/>
    <s v="4KB"/>
    <n v="1404"/>
    <m/>
    <n v="0"/>
    <n v="840"/>
    <s v="RBS"/>
    <d v="2002-04-30T00:00:00"/>
    <d v="2002-04-30T00:00:00"/>
    <m/>
    <m/>
    <d v="2018-10-12T00:00:00"/>
    <s v="vacant"/>
    <n v="24"/>
    <n v="19140"/>
    <d v="2019-02-19T00:00:00"/>
    <d v="2019-05-12T00:00:00"/>
    <m/>
    <m/>
    <n v="4"/>
    <m/>
    <m/>
    <m/>
    <n v="0"/>
    <s v=""/>
    <s v=""/>
    <s v=""/>
    <n v="0.03"/>
    <n v="0"/>
    <n v="20"/>
    <n v="0"/>
    <n v="430000"/>
    <n v="410000"/>
    <n v="0"/>
    <n v="0"/>
    <n v="0"/>
    <n v="0"/>
    <n v="0"/>
    <n v="0"/>
    <n v="410000"/>
    <n v="0"/>
    <b v="1"/>
    <b v="0"/>
    <n v="0"/>
    <n v="0"/>
    <n v="93000"/>
    <n v="179070"/>
    <n v="0"/>
    <n v="0"/>
    <m/>
    <s v="JW"/>
    <n v="0"/>
    <s v="Invicta"/>
    <b v="0"/>
    <b v="0"/>
    <b v="0"/>
    <b v="0"/>
    <b v="0"/>
    <n v="0"/>
    <b v="1"/>
    <m/>
    <n v="11"/>
    <m/>
    <n v="1595"/>
    <n v="368.07692307692309"/>
    <n v="272070"/>
    <n v="14760"/>
    <n v="102670"/>
    <n v="0.37736611901348915"/>
    <n v="0.25041463414634146"/>
    <n v="488.09523809523807"/>
    <n v="19140"/>
    <n v="0"/>
    <n v="14760"/>
    <n v="410000"/>
    <n v="4.9139922978177153E-2"/>
    <n v="4.4151476251604621E-2"/>
    <s v="0000006"/>
    <n v="0"/>
    <n v="22.785714285714285"/>
    <s v="6 St James Court (ast)"/>
    <s v="Under Modernisation for Let - for current ASTs"/>
    <b v="0"/>
    <s v=""/>
    <s v="AST"/>
    <b v="0"/>
    <n v="539"/>
    <s v="070008"/>
    <n v="318"/>
    <m/>
    <s v="F006"/>
    <n v="110.71428571428571"/>
    <n v="3.4397945498930479E-2"/>
    <n v="9.6035070084324561E-2"/>
    <n v="389500"/>
    <n v="0.95"/>
    <m/>
    <n v="17197"/>
    <n v="102670"/>
    <s v="AST"/>
  </r>
  <r>
    <d v="2001-10-19T00:00:00"/>
    <s v="10:31:07"/>
    <n v="632"/>
    <n v="31"/>
    <b v="0"/>
    <s v=""/>
    <s v="K66"/>
    <s v="Du Cane Court"/>
    <s v="SW17"/>
    <x v="2"/>
    <s v="South West London (Outer)"/>
    <s v="2KB"/>
    <n v="3091"/>
    <m/>
    <n v="0"/>
    <n v="531"/>
    <s v="RBS"/>
    <d v="2004-06-01T00:00:00"/>
    <d v="2000-05-17T00:00:00"/>
    <d v="2001-02-16T00:00:00"/>
    <m/>
    <m/>
    <s v="21-Apr-2020"/>
    <n v="0"/>
    <n v="19164"/>
    <d v="2001-04-02T00:00:00"/>
    <d v="2001-05-11T00:00:00"/>
    <m/>
    <m/>
    <n v="4"/>
    <m/>
    <m/>
    <m/>
    <n v="0"/>
    <s v=""/>
    <s v=""/>
    <s v=""/>
    <n v="0.03"/>
    <n v="0"/>
    <n v="20"/>
    <n v="4583"/>
    <n v="390000"/>
    <n v="390000"/>
    <n v="0"/>
    <n v="0"/>
    <n v="0"/>
    <n v="0"/>
    <n v="0"/>
    <n v="0"/>
    <n v="390000"/>
    <n v="0"/>
    <b v="0"/>
    <b v="0"/>
    <n v="0"/>
    <n v="0"/>
    <n v="0"/>
    <n v="93060"/>
    <n v="0"/>
    <n v="0"/>
    <d v="2001-06-15T00:00:00"/>
    <s v="MB"/>
    <n v="0"/>
    <s v=""/>
    <b v="0"/>
    <b v="0"/>
    <b v="0"/>
    <b v="0"/>
    <b v="0"/>
    <n v="0"/>
    <b v="1"/>
    <m/>
    <n v="5"/>
    <m/>
    <n v="1597"/>
    <n v="368.53846153846155"/>
    <n v="93060"/>
    <n v="14040"/>
    <n v="263400"/>
    <n v="2.8304319793681496"/>
    <n v="0.67538461538461536"/>
    <n v="734.46327683615823"/>
    <n v="18602"/>
    <n v="0"/>
    <n v="14040"/>
    <n v="390000"/>
    <n v="5.1724696356275301E-2"/>
    <n v="4.1927125506072874E-2"/>
    <s v="K0000066"/>
    <n v="3.0211805182238469E-2"/>
    <n v="36.090395480225986"/>
    <s v="K66 Du Cane Court"/>
    <s v="Du Cane Court ASTs"/>
    <b v="0"/>
    <s v="AST"/>
    <s v=""/>
    <b v="0"/>
    <n v="539"/>
    <s v="100121"/>
    <n v="50"/>
    <d v="2008-04-22T00:00:00"/>
    <s v="FK66"/>
    <n v="0"/>
    <n v="3.6207286832786283E-2"/>
    <n v="0.16692456479690523"/>
    <n v="370500"/>
    <n v="0.95"/>
    <m/>
    <n v="15534"/>
    <n v="263400"/>
    <s v="AST"/>
  </r>
  <r>
    <m/>
    <s v=""/>
    <n v="4392"/>
    <n v="0"/>
    <b v="0"/>
    <s v=""/>
    <s v="8A"/>
    <s v="Bridge Avenue Mansions"/>
    <s v="W6 9JB"/>
    <x v="2"/>
    <s v="West London (outer)"/>
    <s v="2KB"/>
    <n v="0"/>
    <m/>
    <n v="0"/>
    <n v="481"/>
    <s v="Uncharged"/>
    <m/>
    <d v="2018-09-11T00:00:00"/>
    <m/>
    <m/>
    <m/>
    <s v="19-Feb-2020"/>
    <n v="0"/>
    <n v="19200"/>
    <m/>
    <m/>
    <m/>
    <m/>
    <n v="4"/>
    <m/>
    <m/>
    <m/>
    <n v="0"/>
    <s v=""/>
    <s v=""/>
    <s v=""/>
    <n v="0.03"/>
    <n v="0"/>
    <n v="20"/>
    <n v="0"/>
    <n v="0"/>
    <n v="380000"/>
    <n v="0"/>
    <n v="0"/>
    <n v="0"/>
    <n v="0"/>
    <n v="0"/>
    <n v="0"/>
    <n v="380000"/>
    <n v="0"/>
    <b v="0"/>
    <b v="0"/>
    <n v="0"/>
    <n v="0"/>
    <n v="0"/>
    <n v="353322"/>
    <n v="0"/>
    <n v="0"/>
    <m/>
    <s v="PY"/>
    <n v="0"/>
    <s v=""/>
    <b v="0"/>
    <b v="0"/>
    <b v="0"/>
    <b v="0"/>
    <b v="0"/>
    <n v="0"/>
    <b v="0"/>
    <m/>
    <m/>
    <m/>
    <n v="1600"/>
    <n v="369.23076923076923"/>
    <n v="353322"/>
    <n v="13680"/>
    <n v="-6002"/>
    <n v="-1.6987337329687935E-2"/>
    <n v="-1.5794736842105264E-2"/>
    <n v="790.02079002079006"/>
    <n v="18456"/>
    <n v="0"/>
    <n v="13680"/>
    <n v="380000"/>
    <n v="5.3185595567867033E-2"/>
    <n v="5.3185595567867033E-2"/>
    <s v="000008A"/>
    <n v="4.0312093628088429E-2"/>
    <n v="39.916839916839919"/>
    <s v="8A Bridge Avenue Mansions"/>
    <s v="Bridge Avenue Mansions ASTs - Legacy Portfolio"/>
    <b v="0"/>
    <s v="AST"/>
    <s v=""/>
    <b v="0"/>
    <n v="0"/>
    <s v="070043"/>
    <n v="3143"/>
    <d v="2018-02-20T00:00:00"/>
    <s v="F008a"/>
    <n v="0"/>
    <n v="3.7229916263485215E-2"/>
    <n v="5.4341365666445908E-2"/>
    <n v="361000"/>
    <n v="0.91"/>
    <m/>
    <n v="19200"/>
    <n v="-6002"/>
    <s v="AST"/>
  </r>
  <r>
    <m/>
    <s v=""/>
    <n v="4389"/>
    <n v="0"/>
    <b v="0"/>
    <s v=""/>
    <s v="6"/>
    <s v="Bridge Avenue Mansions"/>
    <s v="W6 9JB"/>
    <x v="2"/>
    <s v="West London (outer)"/>
    <s v="3KB"/>
    <n v="0"/>
    <m/>
    <n v="0"/>
    <n v="676"/>
    <s v="Uncharged"/>
    <m/>
    <d v="2018-09-11T00:00:00"/>
    <m/>
    <m/>
    <m/>
    <s v="28-Feb-2019"/>
    <n v="0"/>
    <n v="19200"/>
    <m/>
    <m/>
    <m/>
    <m/>
    <n v="4"/>
    <m/>
    <m/>
    <m/>
    <n v="0"/>
    <s v=""/>
    <s v=""/>
    <s v=""/>
    <n v="0.03"/>
    <n v="0"/>
    <n v="20"/>
    <n v="0"/>
    <n v="0"/>
    <n v="530000"/>
    <n v="0"/>
    <n v="0"/>
    <n v="0"/>
    <n v="0"/>
    <n v="0"/>
    <n v="0"/>
    <n v="530000"/>
    <n v="0"/>
    <b v="0"/>
    <b v="0"/>
    <n v="0"/>
    <n v="0"/>
    <n v="0"/>
    <n v="510693"/>
    <n v="0"/>
    <n v="0"/>
    <m/>
    <s v="PY"/>
    <n v="0"/>
    <s v=""/>
    <b v="0"/>
    <b v="0"/>
    <b v="0"/>
    <b v="0"/>
    <b v="0"/>
    <n v="0"/>
    <b v="0"/>
    <m/>
    <m/>
    <m/>
    <n v="1600"/>
    <n v="369.23076923076923"/>
    <n v="510693"/>
    <n v="19080"/>
    <n v="-26273"/>
    <n v="-5.1445780537426593E-2"/>
    <n v="-4.9571698113207545E-2"/>
    <n v="784.0236686390532"/>
    <n v="0"/>
    <n v="0"/>
    <n v="19080"/>
    <n v="530000"/>
    <n v="3.8133068520357499E-2"/>
    <n v="3.8133068520357499E-2"/>
    <s v="0000006"/>
    <n v="0"/>
    <n v="28.402366863905325"/>
    <s v="6 Bridge Avenue Mansions"/>
    <s v="Bridge Avenue Mansions ASTs - Legacy Portfolio"/>
    <b v="0"/>
    <s v="AST"/>
    <s v=""/>
    <b v="0"/>
    <n v="0"/>
    <s v="070043"/>
    <n v="3140"/>
    <d v="2018-08-25T00:00:00"/>
    <s v="F006"/>
    <n v="0"/>
    <n v="2.6693147509668648E-2"/>
    <n v="3.7595972531442569E-2"/>
    <n v="503500"/>
    <n v="0.91"/>
    <m/>
    <n v="19200"/>
    <n v="-26273"/>
    <s v="AST"/>
  </r>
  <r>
    <d v="2001-10-05T00:00:00"/>
    <s v="11:21:36"/>
    <n v="686"/>
    <n v="30"/>
    <b v="0"/>
    <s v=""/>
    <s v="85"/>
    <s v="Clifton Court"/>
    <s v="NW8"/>
    <x v="10"/>
    <s v="North West London (Inner)"/>
    <s v="2KB"/>
    <n v="2903"/>
    <m/>
    <n v="0"/>
    <n v="492"/>
    <s v="Uncharged"/>
    <d v="2004-06-01T00:00:00"/>
    <d v="2000-05-17T00:00:00"/>
    <m/>
    <m/>
    <d v="2015-11-03T00:00:00"/>
    <s v="25-Feb-2020"/>
    <n v="0"/>
    <n v="19200"/>
    <d v="2015-11-12T00:00:00"/>
    <d v="2015-11-19T00:00:00"/>
    <m/>
    <m/>
    <n v="4"/>
    <m/>
    <m/>
    <m/>
    <n v="0"/>
    <s v="K.Gold/Vickers"/>
    <s v=""/>
    <s v=""/>
    <n v="0.03"/>
    <n v="0"/>
    <n v="20"/>
    <n v="0"/>
    <n v="475000"/>
    <n v="470000"/>
    <n v="0"/>
    <n v="0"/>
    <n v="0"/>
    <n v="0"/>
    <n v="0"/>
    <n v="0"/>
    <n v="470000"/>
    <n v="0"/>
    <b v="1"/>
    <b v="0"/>
    <n v="0"/>
    <n v="0"/>
    <n v="0"/>
    <n v="219656"/>
    <n v="0"/>
    <n v="0"/>
    <d v="2001-06-07T00:00:00"/>
    <s v="PY"/>
    <n v="0"/>
    <s v="Askey"/>
    <b v="0"/>
    <b v="0"/>
    <b v="0"/>
    <b v="0"/>
    <b v="0"/>
    <n v="0"/>
    <b v="1"/>
    <m/>
    <n v="1"/>
    <m/>
    <n v="1600"/>
    <n v="369.23076923076923"/>
    <n v="219656"/>
    <n v="16920"/>
    <n v="209924"/>
    <n v="0.95569435845139672"/>
    <n v="0.44664680851063832"/>
    <n v="955.28455284552842"/>
    <n v="18600"/>
    <n v="0"/>
    <n v="16920"/>
    <n v="470000"/>
    <n v="4.3001119820828666E-2"/>
    <n v="3.5292273236282194E-2"/>
    <s v="0000085"/>
    <n v="3.2258064516129031E-2"/>
    <n v="39.024390243902438"/>
    <s v="85 Clifton Court"/>
    <s v="Clifton Court ASTs"/>
    <b v="0"/>
    <s v="AST"/>
    <s v=""/>
    <b v="0"/>
    <n v="539"/>
    <s v="100110"/>
    <n v="57"/>
    <d v="2016-02-26T00:00:00"/>
    <s v="F085"/>
    <n v="0"/>
    <n v="3.0100783361966772E-2"/>
    <n v="7.1739447135520995E-2"/>
    <n v="446500"/>
    <n v="0.92500000000000004"/>
    <m/>
    <n v="15758"/>
    <n v="209924"/>
    <s v="AST"/>
  </r>
  <r>
    <m/>
    <s v=""/>
    <n v="1775"/>
    <n v="0"/>
    <b v="0"/>
    <s v=""/>
    <s v="112"/>
    <s v="Florin Court"/>
    <s v="EC1"/>
    <x v="10"/>
    <s v="East London (inner)"/>
    <s v="1KB L"/>
    <n v="4089"/>
    <m/>
    <n v="0"/>
    <n v="284"/>
    <s v="RBS"/>
    <d v="2004-06-01T00:00:00"/>
    <d v="1998-06-24T00:00:00"/>
    <d v="2006-04-28T00:00:00"/>
    <d v="2006-05-31T00:00:00"/>
    <d v="2006-06-01T00:00:00"/>
    <s v="13-Aug-2019"/>
    <n v="0"/>
    <n v="19200"/>
    <d v="2006-07-10T00:00:00"/>
    <d v="2006-08-18T00:00:00"/>
    <m/>
    <m/>
    <n v="4"/>
    <m/>
    <m/>
    <m/>
    <n v="0"/>
    <s v=""/>
    <s v=""/>
    <s v=""/>
    <n v="0.03"/>
    <n v="0"/>
    <n v="20"/>
    <n v="0"/>
    <n v="390000"/>
    <n v="390000"/>
    <n v="0"/>
    <n v="0"/>
    <n v="0"/>
    <n v="0"/>
    <n v="0"/>
    <n v="0"/>
    <n v="390000"/>
    <n v="0"/>
    <b v="1"/>
    <b v="0"/>
    <n v="0"/>
    <n v="0"/>
    <n v="0"/>
    <n v="95996"/>
    <n v="0"/>
    <n v="0"/>
    <m/>
    <s v="MB"/>
    <n v="0"/>
    <s v="Gaspark"/>
    <b v="0"/>
    <b v="0"/>
    <b v="0"/>
    <b v="0"/>
    <b v="0"/>
    <n v="0"/>
    <b v="1"/>
    <m/>
    <n v="5"/>
    <m/>
    <n v="1600"/>
    <n v="369.23076923076923"/>
    <n v="95996"/>
    <n v="14040"/>
    <n v="260464"/>
    <n v="2.7132797199883329"/>
    <n v="0.66785641025641029"/>
    <n v="1373.2394366197184"/>
    <n v="18456"/>
    <n v="0"/>
    <n v="14040"/>
    <n v="390000"/>
    <n v="5.1821862348178135E-2"/>
    <n v="3.93306342780027E-2"/>
    <s v="0000112"/>
    <n v="4.0312093628088429E-2"/>
    <n v="67.605633802816897"/>
    <s v="112 Florin Court"/>
    <s v="Florin Court ASTs"/>
    <b v="0"/>
    <s v="AST"/>
    <s v=""/>
    <b v="0"/>
    <n v="539"/>
    <s v="121201"/>
    <n v="489"/>
    <d v="2010-08-14T00:00:00"/>
    <s v="F112"/>
    <n v="0"/>
    <n v="3.6275303025959958E-2"/>
    <n v="0.15179799158298263"/>
    <n v="370500"/>
    <n v="0.95"/>
    <m/>
    <n v="14572"/>
    <n v="260464"/>
    <s v="AST"/>
  </r>
  <r>
    <m/>
    <s v=""/>
    <n v="2517"/>
    <n v="0"/>
    <b v="0"/>
    <s v=""/>
    <s v="4"/>
    <s v="Garden Court"/>
    <s v="TW6"/>
    <x v="2"/>
    <s v="Surrey"/>
    <s v="3K2B"/>
    <n v="1569"/>
    <m/>
    <n v="0"/>
    <n v="823"/>
    <s v="HSBC"/>
    <m/>
    <d v="2006-05-26T00:00:00"/>
    <m/>
    <m/>
    <d v="2017-10-31T00:00:00"/>
    <s v="12-Jan-2019"/>
    <n v="0"/>
    <n v="19200"/>
    <d v="2015-05-25T00:00:00"/>
    <d v="2015-06-11T00:00:00"/>
    <m/>
    <m/>
    <n v="4"/>
    <m/>
    <m/>
    <m/>
    <n v="0"/>
    <s v="F.Leigh"/>
    <s v=""/>
    <s v=""/>
    <n v="0.03"/>
    <n v="0"/>
    <n v="20"/>
    <n v="0"/>
    <n v="575000"/>
    <n v="575000"/>
    <n v="0"/>
    <n v="0"/>
    <n v="0"/>
    <n v="0"/>
    <n v="0"/>
    <n v="0"/>
    <n v="575000"/>
    <n v="0"/>
    <b v="0"/>
    <b v="0"/>
    <n v="0"/>
    <n v="0"/>
    <n v="0"/>
    <n v="336135"/>
    <n v="0"/>
    <n v="0"/>
    <m/>
    <s v="PY"/>
    <n v="0"/>
    <s v="Black"/>
    <b v="0"/>
    <b v="0"/>
    <b v="0"/>
    <b v="0"/>
    <b v="0"/>
    <n v="0"/>
    <b v="0"/>
    <m/>
    <n v="2"/>
    <m/>
    <n v="1600"/>
    <n v="369.23076923076923"/>
    <n v="336135"/>
    <n v="20700"/>
    <n v="189415"/>
    <n v="0.5635087092983474"/>
    <n v="0.32941739130434783"/>
    <n v="698.66342648845682"/>
    <n v="19500"/>
    <n v="0"/>
    <n v="20700"/>
    <n v="575000"/>
    <n v="3.5148741418764305E-2"/>
    <n v="3.1289702517162468E-2"/>
    <s v="0000004"/>
    <n v="-1.5384615384615385E-2"/>
    <n v="23.329283110571083"/>
    <s v="4 Garden Court"/>
    <s v="Garden Court ASTs"/>
    <b v="0"/>
    <s v="AST"/>
    <s v="AST"/>
    <b v="0"/>
    <n v="539"/>
    <s v="070011"/>
    <n v="1221"/>
    <d v="2018-01-13T00:00:00"/>
    <s v="F004"/>
    <n v="0"/>
    <n v="2.4604118574129363E-2"/>
    <n v="5.0848617370996774E-2"/>
    <n v="546250"/>
    <n v="0.95"/>
    <m/>
    <n v="17092"/>
    <n v="189415"/>
    <s v="AST"/>
  </r>
  <r>
    <m/>
    <s v=""/>
    <n v="3198"/>
    <n v="0"/>
    <b v="0"/>
    <s v=""/>
    <s v="7"/>
    <s v="Holland Place Chambers (ast)"/>
    <s v="W8"/>
    <x v="10"/>
    <s v="West"/>
    <s v="2KB"/>
    <n v="932"/>
    <m/>
    <n v="0"/>
    <n v="348"/>
    <s v="Uncharged"/>
    <m/>
    <d v="2013-03-22T00:00:00"/>
    <m/>
    <m/>
    <d v="2018-12-01T00:00:00"/>
    <s v="vacant"/>
    <n v="17"/>
    <n v="19200"/>
    <d v="2019-02-01T00:00:00"/>
    <d v="2019-06-07T00:00:00"/>
    <m/>
    <m/>
    <n v="4"/>
    <m/>
    <m/>
    <m/>
    <n v="0"/>
    <s v=""/>
    <s v=""/>
    <s v=""/>
    <n v="0.03"/>
    <n v="0"/>
    <n v="20"/>
    <n v="0"/>
    <n v="480000"/>
    <n v="475000"/>
    <n v="0"/>
    <n v="0"/>
    <n v="0"/>
    <n v="0"/>
    <n v="0"/>
    <n v="0"/>
    <n v="475000"/>
    <n v="0"/>
    <b v="0"/>
    <b v="0"/>
    <n v="0"/>
    <n v="0"/>
    <n v="93500"/>
    <n v="417136"/>
    <n v="0"/>
    <n v="0"/>
    <m/>
    <s v="JW"/>
    <n v="0"/>
    <s v="Invicta"/>
    <b v="0"/>
    <b v="0"/>
    <b v="0"/>
    <b v="0"/>
    <b v="0"/>
    <n v="0"/>
    <b v="0"/>
    <m/>
    <n v="18"/>
    <m/>
    <n v="1600"/>
    <n v="369.23076923076923"/>
    <n v="510636"/>
    <n v="17100"/>
    <n v="-76486"/>
    <n v="-0.14978575736924149"/>
    <n v="-0.16102315789473684"/>
    <n v="1364.9425287356321"/>
    <n v="19200"/>
    <n v="0"/>
    <n v="17100"/>
    <n v="475000"/>
    <n v="4.2548476454293632E-2"/>
    <n v="4.0483102493074789E-2"/>
    <s v="0000007"/>
    <n v="0"/>
    <n v="55.172413793103445"/>
    <s v="7 Holland Place Chambers (ast)"/>
    <s v="Under Modernisation for Let - for current ASTs"/>
    <b v="0"/>
    <s v="AST"/>
    <s v="AST"/>
    <b v="0"/>
    <n v="0"/>
    <s v="070028"/>
    <n v="1914"/>
    <m/>
    <s v="F007"/>
    <n v="268.67816091954023"/>
    <n v="2.9783933010788178E-2"/>
    <n v="4.3793870584173986E-2"/>
    <n v="451250"/>
    <n v="0.95"/>
    <m/>
    <n v="18268"/>
    <n v="-76486"/>
    <s v="AST"/>
  </r>
  <r>
    <d v="2001-10-19T00:00:00"/>
    <s v="10:30:45"/>
    <n v="742"/>
    <n v="31"/>
    <b v="0"/>
    <s v=""/>
    <s v="K15"/>
    <s v="Du Cane Court"/>
    <s v="SW17"/>
    <x v="2"/>
    <s v="South West London (Outer)"/>
    <s v="3KB"/>
    <n v="3818"/>
    <m/>
    <n v="0"/>
    <n v="787"/>
    <s v="RBS"/>
    <d v="2004-06-01T00:00:00"/>
    <d v="2000-05-17T00:00:00"/>
    <m/>
    <m/>
    <d v="2018-07-31T00:00:00"/>
    <s v="07-Nov-2019"/>
    <n v="0"/>
    <n v="19240"/>
    <d v="2018-08-01T00:00:00"/>
    <d v="2018-10-16T00:00:00"/>
    <m/>
    <m/>
    <n v="4"/>
    <m/>
    <m/>
    <m/>
    <n v="0"/>
    <s v="Portico"/>
    <s v=""/>
    <s v=""/>
    <n v="0.03"/>
    <n v="0"/>
    <n v="20"/>
    <n v="0"/>
    <n v="500000"/>
    <n v="500000"/>
    <n v="0"/>
    <n v="0"/>
    <n v="0"/>
    <n v="0"/>
    <n v="0"/>
    <n v="0"/>
    <n v="500000"/>
    <n v="0"/>
    <b v="1"/>
    <b v="0"/>
    <n v="0"/>
    <n v="0"/>
    <n v="0"/>
    <n v="181211"/>
    <n v="0"/>
    <n v="0"/>
    <d v="2001-06-08T00:00:00"/>
    <s v="MB"/>
    <n v="0"/>
    <s v="Askey"/>
    <b v="0"/>
    <b v="0"/>
    <b v="0"/>
    <b v="0"/>
    <b v="0"/>
    <n v="0"/>
    <b v="1"/>
    <m/>
    <n v="10"/>
    <m/>
    <n v="1603.3333333333333"/>
    <n v="370"/>
    <n v="181211"/>
    <n v="18000"/>
    <n v="275789"/>
    <n v="1.5219219583800101"/>
    <n v="0.55157800000000001"/>
    <n v="635.3240152477764"/>
    <n v="16640"/>
    <n v="0"/>
    <n v="18000"/>
    <n v="500000"/>
    <n v="4.0505263157894739E-2"/>
    <n v="3.1332631578947369E-2"/>
    <s v="K0000015"/>
    <n v="0.15625"/>
    <n v="24.447268106734434"/>
    <s v="K15 Du Cane Court"/>
    <s v="Du Cane Court ASTs"/>
    <b v="0"/>
    <s v="AST"/>
    <s v="AST"/>
    <b v="0"/>
    <n v="539"/>
    <s v="100121"/>
    <n v="104"/>
    <d v="2018-11-08T00:00:00"/>
    <s v="FK15"/>
    <n v="0"/>
    <n v="2.8353683727665953E-2"/>
    <n v="8.2130775725535426E-2"/>
    <n v="475000"/>
    <n v="0.95"/>
    <m/>
    <n v="14883"/>
    <n v="275789"/>
    <s v="AST"/>
  </r>
  <r>
    <d v="2001-07-26T00:00:00"/>
    <s v="11:11:15"/>
    <n v="699"/>
    <n v="30"/>
    <b v="0"/>
    <s v=""/>
    <s v="17"/>
    <s v="Regis Court"/>
    <s v="NW1"/>
    <x v="10"/>
    <s v="West End"/>
    <s v="2KB"/>
    <n v="2681"/>
    <m/>
    <n v="0"/>
    <n v="451"/>
    <s v="RBS"/>
    <d v="2004-06-01T00:00:00"/>
    <d v="2000-05-17T00:00:00"/>
    <m/>
    <m/>
    <d v="2015-08-28T00:00:00"/>
    <s v="20-Dec-2019"/>
    <n v="0"/>
    <n v="19240"/>
    <d v="2015-09-10T00:00:00"/>
    <d v="2015-11-06T00:00:00"/>
    <m/>
    <m/>
    <n v="4"/>
    <m/>
    <m/>
    <m/>
    <n v="0"/>
    <s v="K.Gold"/>
    <s v=""/>
    <s v=""/>
    <n v="0.03"/>
    <n v="0"/>
    <n v="20"/>
    <n v="0"/>
    <n v="500000"/>
    <n v="500000"/>
    <n v="0"/>
    <n v="0"/>
    <n v="0"/>
    <n v="0"/>
    <n v="0"/>
    <n v="0"/>
    <n v="500000"/>
    <n v="0"/>
    <b v="0"/>
    <b v="0"/>
    <n v="0"/>
    <n v="0"/>
    <n v="0"/>
    <n v="196212"/>
    <n v="0"/>
    <n v="0"/>
    <d v="2001-06-08T00:00:00"/>
    <s v="PY"/>
    <n v="0"/>
    <s v="Askey"/>
    <b v="0"/>
    <b v="0"/>
    <b v="0"/>
    <b v="0"/>
    <b v="0"/>
    <n v="0"/>
    <b v="1"/>
    <m/>
    <n v="8"/>
    <m/>
    <n v="1603.3333333333333"/>
    <n v="370"/>
    <n v="196212"/>
    <n v="18000"/>
    <n v="260788"/>
    <n v="1.3291134079465068"/>
    <n v="0.52157600000000004"/>
    <n v="1108.6474501108648"/>
    <n v="20394"/>
    <n v="0"/>
    <n v="18000"/>
    <n v="500000"/>
    <n v="4.0505263157894739E-2"/>
    <n v="3.3726315789473688E-2"/>
    <s v="0000017"/>
    <n v="-5.6585270177503186E-2"/>
    <n v="42.660753880266078"/>
    <s v="17 Regis Court"/>
    <s v="Regis Court ASTs"/>
    <b v="0"/>
    <s v="AST"/>
    <s v=""/>
    <b v="0"/>
    <n v="539"/>
    <s v="102102"/>
    <n v="66"/>
    <d v="2015-12-16T00:00:00"/>
    <s v="F017"/>
    <n v="0"/>
    <n v="2.8353683727665953E-2"/>
    <n v="8.1646382484251726E-2"/>
    <n v="475000"/>
    <n v="0.95"/>
    <m/>
    <n v="16020"/>
    <n v="260788"/>
    <s v="AST"/>
  </r>
  <r>
    <m/>
    <s v=""/>
    <n v="1935"/>
    <n v="0"/>
    <b v="0"/>
    <s v=""/>
    <s v="309"/>
    <s v="Circle (the)"/>
    <s v="SE1"/>
    <x v="10"/>
    <s v="South East London (Inner)"/>
    <s v="2KB Sm"/>
    <n v="2787"/>
    <m/>
    <n v="0"/>
    <n v="478"/>
    <s v="Uncharged"/>
    <m/>
    <d v="2006-12-06T00:00:00"/>
    <m/>
    <m/>
    <d v="2017-05-01T00:00:00"/>
    <s v="29-Sep-2019"/>
    <n v="0"/>
    <n v="19272"/>
    <d v="2017-05-18T00:00:00"/>
    <d v="2017-06-02T00:00:00"/>
    <m/>
    <m/>
    <n v="4"/>
    <m/>
    <m/>
    <m/>
    <n v="0"/>
    <s v="Circle"/>
    <s v=""/>
    <s v=""/>
    <n v="0.03"/>
    <n v="0"/>
    <n v="20"/>
    <n v="0"/>
    <n v="450000"/>
    <n v="415000"/>
    <n v="0"/>
    <n v="0"/>
    <n v="0"/>
    <n v="0"/>
    <n v="0"/>
    <n v="0"/>
    <n v="415000"/>
    <n v="0"/>
    <b v="0"/>
    <b v="0"/>
    <n v="0"/>
    <n v="0"/>
    <n v="0"/>
    <n v="330466"/>
    <n v="0"/>
    <n v="0"/>
    <m/>
    <s v="PY"/>
    <n v="0"/>
    <s v="N.Fleet"/>
    <b v="0"/>
    <b v="0"/>
    <b v="0"/>
    <b v="0"/>
    <b v="0"/>
    <n v="0"/>
    <b v="1"/>
    <m/>
    <n v="2"/>
    <m/>
    <n v="1606"/>
    <n v="370.61538461538464"/>
    <n v="330466"/>
    <n v="14940"/>
    <n v="48844"/>
    <n v="0.14780340488885393"/>
    <n v="0.11769638554216867"/>
    <n v="868.20083682008374"/>
    <n v="18900"/>
    <n v="0"/>
    <n v="14940"/>
    <n v="415000"/>
    <n v="4.8882688649334177E-2"/>
    <n v="4.0446417247939126E-2"/>
    <s v="0000309"/>
    <n v="1.9682539682539683E-2"/>
    <n v="40.31799163179916"/>
    <s v="309 Circle (the)"/>
    <s v="Circle ASTs"/>
    <b v="0"/>
    <s v="AST"/>
    <s v="AST"/>
    <b v="0"/>
    <n v="539"/>
    <s v="070012"/>
    <n v="599"/>
    <d v="2017-09-30T00:00:00"/>
    <s v="F309"/>
    <n v="0"/>
    <n v="3.4217881471806863E-2"/>
    <n v="4.8253072933372873E-2"/>
    <n v="394250"/>
    <n v="0.92500000000000004"/>
    <m/>
    <n v="15946"/>
    <n v="48844"/>
    <s v="AST"/>
  </r>
  <r>
    <m/>
    <s v=""/>
    <n v="1922"/>
    <n v="0"/>
    <b v="0"/>
    <s v=""/>
    <s v="206"/>
    <s v="Circle (the)"/>
    <s v="SE1"/>
    <x v="10"/>
    <s v="South East London (Inner)"/>
    <s v="2KB Sm"/>
    <n v="2656"/>
    <m/>
    <n v="0"/>
    <n v="431"/>
    <s v="Uncharged"/>
    <m/>
    <d v="2006-12-06T00:00:00"/>
    <m/>
    <m/>
    <d v="2014-03-31T00:00:00"/>
    <s v="26-Jan-2020"/>
    <n v="0"/>
    <n v="19308"/>
    <d v="2013-10-08T00:00:00"/>
    <d v="2013-10-16T00:00:00"/>
    <m/>
    <m/>
    <n v="4"/>
    <m/>
    <m/>
    <m/>
    <n v="0"/>
    <s v="Circle/Chestertons"/>
    <s v=""/>
    <s v=""/>
    <n v="0.03"/>
    <n v="0"/>
    <n v="20"/>
    <n v="0"/>
    <n v="450000"/>
    <n v="415000"/>
    <n v="0"/>
    <n v="0"/>
    <n v="0"/>
    <n v="0"/>
    <n v="0"/>
    <n v="0"/>
    <n v="415000"/>
    <n v="0"/>
    <b v="1"/>
    <b v="0"/>
    <n v="0"/>
    <n v="0"/>
    <n v="0"/>
    <n v="318702"/>
    <n v="0"/>
    <n v="0"/>
    <m/>
    <s v="PY"/>
    <n v="0"/>
    <s v="Duffin"/>
    <b v="0"/>
    <b v="0"/>
    <b v="0"/>
    <b v="0"/>
    <b v="0"/>
    <n v="0"/>
    <b v="1"/>
    <m/>
    <n v="1"/>
    <m/>
    <n v="1609"/>
    <n v="371.30769230769232"/>
    <n v="318702"/>
    <n v="14940"/>
    <n v="60608"/>
    <n v="0.19017138267095907"/>
    <n v="0.14604337349397589"/>
    <n v="962.87703016241301"/>
    <n v="18746"/>
    <n v="0"/>
    <n v="14940"/>
    <n v="415000"/>
    <n v="4.8974001268230816E-2"/>
    <n v="4.0870006341154091E-2"/>
    <s v="0000206"/>
    <n v="2.9979729008855222E-2"/>
    <n v="44.798143851508122"/>
    <s v="206 Circle (the)"/>
    <s v="Circle ASTs"/>
    <b v="0"/>
    <s v="AST"/>
    <s v=""/>
    <b v="0"/>
    <n v="539"/>
    <s v="070012"/>
    <n v="587"/>
    <d v="2017-01-27T00:00:00"/>
    <s v="F206"/>
    <n v="0"/>
    <n v="3.4281800303945981E-2"/>
    <n v="5.0558201705668618E-2"/>
    <n v="394250"/>
    <n v="0.92500000000000004"/>
    <m/>
    <n v="16113"/>
    <n v="60608"/>
    <s v="AST"/>
  </r>
  <r>
    <m/>
    <s v=""/>
    <n v="4393"/>
    <n v="0"/>
    <b v="0"/>
    <s v=""/>
    <s v="8B"/>
    <s v="Bridge Avenue Mansions"/>
    <s v="W6 9JB"/>
    <x v="2"/>
    <s v="West London (outer)"/>
    <s v="2KB L"/>
    <n v="0"/>
    <m/>
    <n v="0"/>
    <n v="699"/>
    <s v="Uncharged"/>
    <m/>
    <d v="2018-09-11T00:00:00"/>
    <m/>
    <m/>
    <m/>
    <s v="14-Feb-2020"/>
    <n v="0"/>
    <n v="19380"/>
    <m/>
    <m/>
    <m/>
    <m/>
    <n v="4"/>
    <m/>
    <m/>
    <m/>
    <n v="0"/>
    <s v=""/>
    <s v=""/>
    <s v=""/>
    <n v="0.03"/>
    <n v="0"/>
    <n v="20"/>
    <n v="0"/>
    <n v="0"/>
    <n v="445500"/>
    <n v="0"/>
    <n v="0"/>
    <n v="0"/>
    <n v="0"/>
    <n v="0"/>
    <n v="0"/>
    <n v="445500"/>
    <n v="0"/>
    <b v="0"/>
    <b v="0"/>
    <n v="0"/>
    <n v="0"/>
    <n v="0"/>
    <n v="424854"/>
    <n v="0"/>
    <n v="0"/>
    <m/>
    <s v="PY"/>
    <n v="0"/>
    <s v=""/>
    <b v="0"/>
    <b v="0"/>
    <b v="0"/>
    <b v="0"/>
    <b v="0"/>
    <n v="0"/>
    <b v="0"/>
    <m/>
    <m/>
    <m/>
    <n v="1615"/>
    <n v="372.69230769230768"/>
    <n v="424854"/>
    <n v="16038"/>
    <n v="-17667"/>
    <n v="-4.1583696987671059E-2"/>
    <n v="-3.9656565656565654E-2"/>
    <n v="637.33905579399141"/>
    <n v="19188"/>
    <n v="0"/>
    <n v="16038"/>
    <n v="445500"/>
    <n v="4.5791245791245792E-2"/>
    <n v="4.5791245791245792E-2"/>
    <s v="000008B"/>
    <n v="1.0006253908692933E-2"/>
    <n v="27.725321888412019"/>
    <s v="8B Bridge Avenue Mansions"/>
    <s v="Bridge Avenue Mansions ASTs - Legacy Portfolio"/>
    <b v="0"/>
    <s v="AST"/>
    <s v=""/>
    <b v="0"/>
    <n v="0"/>
    <s v="070043"/>
    <n v="3144"/>
    <d v="2018-02-15T00:00:00"/>
    <s v="F008b"/>
    <n v="0"/>
    <n v="3.2053871507997864E-2"/>
    <n v="4.5615670324393794E-2"/>
    <n v="423225"/>
    <n v="0.91"/>
    <m/>
    <n v="19380"/>
    <n v="-17667"/>
    <s v="AST"/>
  </r>
  <r>
    <m/>
    <s v=""/>
    <n v="1101"/>
    <n v="0"/>
    <b v="0"/>
    <s v=""/>
    <s v="17"/>
    <s v="St James Court"/>
    <s v="KT1 2DH"/>
    <x v="1"/>
    <s v="South West London (Outer)"/>
    <s v="4KB"/>
    <n v="1404"/>
    <m/>
    <n v="0"/>
    <n v="840"/>
    <s v="RBS"/>
    <d v="2002-07-22T00:00:00"/>
    <d v="2002-04-30T00:00:00"/>
    <m/>
    <m/>
    <d v="2014-05-07T00:00:00"/>
    <s v="31-May-2019"/>
    <n v="0"/>
    <n v="19440"/>
    <d v="2014-05-12T00:00:00"/>
    <d v="2014-05-30T00:00:00"/>
    <m/>
    <m/>
    <n v="4"/>
    <m/>
    <m/>
    <m/>
    <n v="0"/>
    <s v="F.Leigh"/>
    <s v=""/>
    <s v=""/>
    <n v="0.03"/>
    <n v="0"/>
    <n v="20"/>
    <n v="0"/>
    <n v="430000"/>
    <n v="410000"/>
    <n v="0"/>
    <n v="0"/>
    <n v="0"/>
    <n v="0"/>
    <n v="0"/>
    <n v="0"/>
    <n v="410000"/>
    <n v="0"/>
    <b v="1"/>
    <b v="0"/>
    <n v="0"/>
    <n v="0"/>
    <n v="0"/>
    <n v="160974"/>
    <n v="0"/>
    <n v="0"/>
    <m/>
    <s v="FC"/>
    <n v="0"/>
    <s v="Maguire"/>
    <b v="0"/>
    <b v="0"/>
    <b v="0"/>
    <b v="0"/>
    <b v="0"/>
    <n v="0"/>
    <b v="1"/>
    <m/>
    <n v="2"/>
    <m/>
    <n v="1620"/>
    <n v="373.84615384615387"/>
    <n v="160974"/>
    <n v="14760"/>
    <n v="213766"/>
    <n v="1.3279535825661286"/>
    <n v="0.521380487804878"/>
    <n v="488.09523809523807"/>
    <n v="18708"/>
    <n v="0"/>
    <n v="14760"/>
    <n v="410000"/>
    <n v="4.9910141206675224E-2"/>
    <n v="4.4921694480102699E-2"/>
    <s v="0000017"/>
    <n v="3.9127645926876203E-2"/>
    <n v="23.142857142857142"/>
    <s v="17 St James Court"/>
    <s v="St James Court ASTs"/>
    <b v="0"/>
    <s v="AST"/>
    <s v=""/>
    <b v="0"/>
    <n v="539"/>
    <s v="070008"/>
    <n v="326"/>
    <d v="2014-06-01T00:00:00"/>
    <s v="F017"/>
    <n v="0"/>
    <n v="3.4937098249697408E-2"/>
    <n v="0.10869457179420279"/>
    <n v="389500"/>
    <n v="0.95"/>
    <m/>
    <n v="17497"/>
    <n v="213766"/>
    <s v="AST"/>
  </r>
  <r>
    <m/>
    <s v=""/>
    <n v="1917"/>
    <n v="0"/>
    <b v="0"/>
    <s v=""/>
    <s v="171"/>
    <s v="Circle (the)"/>
    <s v="SE1"/>
    <x v="10"/>
    <s v="South East London (Inner)"/>
    <s v="2KB Std"/>
    <n v="4115"/>
    <m/>
    <n v="0"/>
    <n v="738"/>
    <s v="Uncharged"/>
    <m/>
    <d v="2006-12-06T00:00:00"/>
    <m/>
    <m/>
    <d v="2018-11-22T00:00:00"/>
    <s v="27-Dec-2019"/>
    <n v="0"/>
    <n v="19500"/>
    <d v="2013-11-14T00:00:00"/>
    <d v="2014-02-07T00:00:00"/>
    <d v="2018-11-22T00:00:00"/>
    <m/>
    <n v="4"/>
    <m/>
    <m/>
    <m/>
    <n v="0"/>
    <s v="Circle/Chestertons"/>
    <s v=""/>
    <s v=""/>
    <n v="0.03"/>
    <n v="0"/>
    <n v="20"/>
    <n v="0"/>
    <n v="565000"/>
    <n v="520000"/>
    <n v="0"/>
    <n v="0"/>
    <n v="0"/>
    <n v="0"/>
    <n v="0"/>
    <n v="0"/>
    <n v="520000"/>
    <n v="0"/>
    <b v="0"/>
    <b v="0"/>
    <n v="0"/>
    <n v="0"/>
    <n v="0"/>
    <n v="382317"/>
    <n v="0"/>
    <n v="0"/>
    <m/>
    <s v="PY"/>
    <n v="0"/>
    <s v="Supreme"/>
    <b v="0"/>
    <b v="0"/>
    <b v="0"/>
    <b v="0"/>
    <b v="0"/>
    <n v="0"/>
    <b v="1"/>
    <n v="18"/>
    <n v="12"/>
    <m/>
    <n v="1625"/>
    <n v="375"/>
    <n v="382317"/>
    <n v="18720"/>
    <n v="92963"/>
    <n v="0.24315685674453399"/>
    <n v="0.17877499999999999"/>
    <n v="704.60704607046068"/>
    <n v="20280"/>
    <n v="0"/>
    <n v="18720"/>
    <n v="520000"/>
    <n v="3.9473684210526314E-2"/>
    <n v="3.0052631578947369E-2"/>
    <s v="0000171"/>
    <n v="-3.8461538461538464E-2"/>
    <n v="26.422764227642276"/>
    <s v="171 Circle (the)"/>
    <s v="Circle ASTs"/>
    <b v="0"/>
    <s v="AST"/>
    <s v="AST"/>
    <b v="0"/>
    <n v="539"/>
    <s v="070012"/>
    <n v="583"/>
    <d v="2018-11-23T00:00:00"/>
    <s v="F171"/>
    <n v="0"/>
    <n v="2.7631578476805436E-2"/>
    <n v="3.8831650175116458E-2"/>
    <n v="494000"/>
    <n v="0.92500000000000004"/>
    <m/>
    <n v="14846"/>
    <n v="92963"/>
    <s v="AST"/>
  </r>
  <r>
    <d v="2001-10-05T00:00:00"/>
    <s v="11:21:57"/>
    <n v="691"/>
    <n v="30"/>
    <b v="0"/>
    <s v=""/>
    <s v="124"/>
    <s v="Clifton Court"/>
    <s v="NW8"/>
    <x v="10"/>
    <s v="North West London (Inner)"/>
    <s v="2KB"/>
    <n v="3135"/>
    <m/>
    <n v="0"/>
    <n v="638"/>
    <s v="Uncharged"/>
    <d v="2004-06-01T00:00:00"/>
    <d v="2000-05-17T00:00:00"/>
    <m/>
    <m/>
    <d v="2015-01-24T00:00:00"/>
    <s v="24-Mar-2020"/>
    <n v="0"/>
    <n v="19500"/>
    <d v="2015-02-26T00:00:00"/>
    <d v="2015-03-05T00:00:00"/>
    <m/>
    <m/>
    <n v="4"/>
    <m/>
    <m/>
    <m/>
    <n v="0"/>
    <s v=""/>
    <s v=""/>
    <s v=""/>
    <n v="0.03"/>
    <n v="0"/>
    <n v="20"/>
    <n v="0"/>
    <n v="570000"/>
    <n v="560000"/>
    <n v="0"/>
    <n v="0"/>
    <n v="0"/>
    <n v="0"/>
    <n v="0"/>
    <n v="0"/>
    <n v="560000"/>
    <n v="0"/>
    <b v="0"/>
    <b v="0"/>
    <n v="0"/>
    <n v="0"/>
    <n v="0"/>
    <n v="196486"/>
    <n v="0"/>
    <n v="0"/>
    <d v="2001-06-08T00:00:00"/>
    <s v="PY"/>
    <n v="0"/>
    <s v="Duffin"/>
    <b v="0"/>
    <b v="0"/>
    <b v="0"/>
    <b v="0"/>
    <b v="0"/>
    <n v="0"/>
    <b v="1"/>
    <m/>
    <n v="1"/>
    <m/>
    <n v="1625"/>
    <n v="375"/>
    <n v="196486"/>
    <n v="20160"/>
    <n v="315354"/>
    <n v="1.6049693107905907"/>
    <n v="0.56313214285714286"/>
    <n v="877.74294670846393"/>
    <n v="18900"/>
    <n v="0"/>
    <n v="20160"/>
    <n v="560000"/>
    <n v="3.6654135338345863E-2"/>
    <n v="2.9748120300751881E-2"/>
    <s v="0000124"/>
    <n v="3.1746031746031744E-2"/>
    <n v="30.564263322884013"/>
    <s v="124 Clifton Court"/>
    <s v="Clifton Court ASTs"/>
    <b v="0"/>
    <s v="AST"/>
    <s v=""/>
    <b v="0"/>
    <n v="539"/>
    <s v="100110"/>
    <n v="62"/>
    <d v="2015-03-25T00:00:00"/>
    <s v="F124"/>
    <n v="0"/>
    <n v="2.5657894299890762E-2"/>
    <n v="8.0545178791364275E-2"/>
    <n v="532000"/>
    <n v="0.92500000000000004"/>
    <m/>
    <n v="15826"/>
    <n v="315354"/>
    <s v="AST"/>
  </r>
  <r>
    <m/>
    <s v=""/>
    <n v="2014"/>
    <n v="0"/>
    <b v="0"/>
    <s v=""/>
    <s v="24"/>
    <s v="Garden Court"/>
    <s v="TW9 3JS"/>
    <x v="2"/>
    <s v="Surrey"/>
    <s v="3K2B"/>
    <n v="1569"/>
    <m/>
    <n v="0"/>
    <n v="820"/>
    <s v="HSBC"/>
    <d v="2006-09-19T00:00:00"/>
    <d v="2006-05-26T00:00:00"/>
    <m/>
    <m/>
    <d v="2008-09-09T00:00:00"/>
    <s v="27-May-2017"/>
    <n v="0"/>
    <n v="19500"/>
    <d v="2007-03-26T00:00:00"/>
    <d v="2007-09-10T00:00:00"/>
    <m/>
    <m/>
    <n v="4"/>
    <m/>
    <m/>
    <m/>
    <n v="0"/>
    <s v=""/>
    <s v=""/>
    <s v=""/>
    <n v="0.03"/>
    <n v="0"/>
    <n v="20"/>
    <n v="0"/>
    <n v="575000"/>
    <n v="575000"/>
    <n v="0"/>
    <n v="0"/>
    <n v="0"/>
    <n v="0"/>
    <n v="0"/>
    <n v="0"/>
    <n v="575000"/>
    <n v="0"/>
    <b v="1"/>
    <b v="0"/>
    <n v="0"/>
    <n v="0"/>
    <n v="0"/>
    <n v="327622"/>
    <n v="0"/>
    <n v="0"/>
    <m/>
    <s v="PY"/>
    <n v="0"/>
    <s v="Black"/>
    <b v="0"/>
    <b v="0"/>
    <b v="0"/>
    <b v="0"/>
    <b v="0"/>
    <n v="0"/>
    <b v="1"/>
    <m/>
    <n v="24"/>
    <m/>
    <n v="1625"/>
    <n v="375"/>
    <n v="327622"/>
    <n v="20700"/>
    <n v="197928"/>
    <n v="0.60413525343230923"/>
    <n v="0.34422260869565219"/>
    <n v="701.21951219512198"/>
    <n v="18900"/>
    <n v="0"/>
    <n v="20700"/>
    <n v="575000"/>
    <n v="3.5697940503432495E-2"/>
    <n v="3.1838901601830664E-2"/>
    <s v="0000024"/>
    <n v="3.1746031746031744E-2"/>
    <n v="23.780487804878049"/>
    <s v="24 Garden Court"/>
    <s v="Garden Court ASTs"/>
    <b v="0"/>
    <s v="AST"/>
    <s v=""/>
    <b v="0"/>
    <n v="539"/>
    <s v="070011"/>
    <n v="674"/>
    <d v="2016-05-28T00:00:00"/>
    <s v="F024"/>
    <n v="0"/>
    <n v="2.4988557926850133E-2"/>
    <n v="5.3085568124240742E-2"/>
    <n v="546250"/>
    <n v="0.95"/>
    <m/>
    <n v="17392"/>
    <n v="197928"/>
    <s v="AST"/>
  </r>
  <r>
    <m/>
    <s v=""/>
    <n v="2020"/>
    <n v="0"/>
    <b v="0"/>
    <s v=""/>
    <s v="19"/>
    <s v="Garden Court"/>
    <s v="TW9 3JS"/>
    <x v="2"/>
    <s v="Surrey"/>
    <s v="3K2B"/>
    <n v="1569"/>
    <m/>
    <n v="0"/>
    <n v="829"/>
    <s v="HSBC"/>
    <d v="2006-09-19T00:00:00"/>
    <d v="2006-05-26T00:00:00"/>
    <m/>
    <m/>
    <d v="2015-05-18T00:00:00"/>
    <s v="18-Jul-2017"/>
    <n v="0"/>
    <n v="19500"/>
    <d v="2015-05-25T00:00:00"/>
    <d v="2015-06-11T00:00:00"/>
    <m/>
    <m/>
    <n v="4"/>
    <m/>
    <m/>
    <m/>
    <n v="0"/>
    <s v=""/>
    <s v=""/>
    <s v=""/>
    <n v="0.03"/>
    <n v="0"/>
    <n v="20"/>
    <n v="0"/>
    <n v="575000"/>
    <n v="575000"/>
    <n v="0"/>
    <n v="0"/>
    <n v="0"/>
    <n v="0"/>
    <n v="0"/>
    <n v="0"/>
    <n v="575000"/>
    <n v="0"/>
    <b v="1"/>
    <b v="0"/>
    <n v="0"/>
    <n v="0"/>
    <n v="0"/>
    <n v="335708"/>
    <n v="0"/>
    <n v="0"/>
    <m/>
    <s v="PY"/>
    <n v="0"/>
    <s v="Black"/>
    <b v="0"/>
    <b v="0"/>
    <b v="0"/>
    <b v="0"/>
    <b v="0"/>
    <n v="0"/>
    <b v="1"/>
    <m/>
    <n v="2"/>
    <m/>
    <n v="1625"/>
    <n v="375"/>
    <n v="335708"/>
    <n v="20700"/>
    <n v="189842"/>
    <n v="0.56549739654699915"/>
    <n v="0.33016000000000001"/>
    <n v="693.60675512665864"/>
    <n v="19200"/>
    <n v="0"/>
    <n v="20700"/>
    <n v="575000"/>
    <n v="3.5697940503432495E-2"/>
    <n v="3.1838901601830664E-2"/>
    <s v="0000019"/>
    <n v="1.5625E-2"/>
    <n v="23.522316043425814"/>
    <s v="19 Garden Court"/>
    <s v="Garden Court ASTs"/>
    <b v="0"/>
    <s v="AST"/>
    <s v=""/>
    <b v="0"/>
    <n v="539"/>
    <s v="070011"/>
    <n v="680"/>
    <d v="2015-07-17T00:00:00"/>
    <s v="F019"/>
    <n v="0"/>
    <n v="2.4988557926850133E-2"/>
    <n v="5.1806927448854359E-2"/>
    <n v="546250"/>
    <n v="0.95"/>
    <m/>
    <n v="17392"/>
    <n v="189842"/>
    <s v="AST"/>
  </r>
  <r>
    <m/>
    <s v=""/>
    <n v="1787"/>
    <n v="0"/>
    <b v="0"/>
    <s v=""/>
    <s v="33"/>
    <s v="St Leonards Court"/>
    <s v="SW14"/>
    <x v="2"/>
    <s v="South"/>
    <s v="4KB"/>
    <n v="3117"/>
    <m/>
    <n v="0"/>
    <n v="878"/>
    <s v="RBS"/>
    <m/>
    <d v="1981-04-27T00:00:00"/>
    <m/>
    <m/>
    <d v="2017-02-21T00:00:00"/>
    <s v="20-Apr-2019"/>
    <n v="0"/>
    <n v="19500"/>
    <d v="2015-07-02T00:00:00"/>
    <d v="2015-07-16T00:00:00"/>
    <d v="2017-02-25T00:00:00"/>
    <m/>
    <n v="4"/>
    <m/>
    <m/>
    <m/>
    <n v="0"/>
    <s v="F.Leigh"/>
    <s v=""/>
    <s v=""/>
    <n v="0.03"/>
    <n v="0"/>
    <n v="20"/>
    <n v="0"/>
    <n v="500000"/>
    <n v="500000"/>
    <n v="0"/>
    <n v="0"/>
    <n v="0"/>
    <n v="0"/>
    <n v="0"/>
    <n v="0"/>
    <n v="500000"/>
    <n v="0"/>
    <b v="1"/>
    <b v="0"/>
    <n v="0"/>
    <n v="0"/>
    <n v="0"/>
    <n v="89659"/>
    <n v="0"/>
    <n v="0"/>
    <m/>
    <s v="AL"/>
    <n v="0"/>
    <s v="Black"/>
    <b v="0"/>
    <b v="0"/>
    <b v="0"/>
    <b v="0"/>
    <b v="0"/>
    <n v="0"/>
    <b v="0"/>
    <n v="109"/>
    <n v="2"/>
    <m/>
    <n v="1625"/>
    <n v="375"/>
    <n v="89659"/>
    <n v="18000"/>
    <n v="367341"/>
    <n v="4.0970900857694152"/>
    <n v="0.73468199999999995"/>
    <n v="569.47608200455579"/>
    <n v="19200"/>
    <n v="0"/>
    <n v="18000"/>
    <n v="500000"/>
    <n v="4.1052631578947368E-2"/>
    <n v="3.3355789473684214E-2"/>
    <s v="0000033"/>
    <n v="1.5625E-2"/>
    <n v="22.209567198177677"/>
    <s v="33 St Leonards Court"/>
    <s v="St Leonards Court ASTs"/>
    <b v="0"/>
    <s v="AST"/>
    <s v="AST"/>
    <b v="0"/>
    <n v="539"/>
    <s v="005003"/>
    <n v="495"/>
    <d v="2017-04-21T00:00:00"/>
    <s v="F033"/>
    <n v="0"/>
    <n v="2.8736841615877654E-2"/>
    <n v="0.17671399413332739"/>
    <n v="475000"/>
    <n v="0.95"/>
    <m/>
    <n v="15844"/>
    <n v="367341"/>
    <s v="AST"/>
  </r>
  <r>
    <m/>
    <s v=""/>
    <n v="4498"/>
    <n v="0"/>
    <b v="0"/>
    <s v=""/>
    <s v="13A"/>
    <s v="Linkenholt Mansions"/>
    <s v="W6 0YA"/>
    <x v="2"/>
    <s v="West London (outer)"/>
    <s v="3KBsm"/>
    <n v="0"/>
    <m/>
    <n v="0"/>
    <n v="581"/>
    <s v="Uncharged"/>
    <m/>
    <d v="2018-09-11T00:00:00"/>
    <m/>
    <m/>
    <m/>
    <s v="29-Mar-2020"/>
    <n v="0"/>
    <n v="19505"/>
    <m/>
    <m/>
    <m/>
    <m/>
    <n v="4"/>
    <m/>
    <m/>
    <m/>
    <n v="0"/>
    <s v=""/>
    <s v=""/>
    <s v=""/>
    <n v="0.03"/>
    <n v="0"/>
    <n v="20"/>
    <n v="0"/>
    <n v="0"/>
    <n v="485000"/>
    <n v="0"/>
    <n v="0"/>
    <n v="0"/>
    <n v="0"/>
    <n v="0"/>
    <n v="0"/>
    <n v="485000"/>
    <n v="0"/>
    <b v="0"/>
    <b v="0"/>
    <n v="0"/>
    <n v="0"/>
    <n v="0"/>
    <n v="462577"/>
    <n v="0"/>
    <n v="0"/>
    <m/>
    <s v="PY"/>
    <n v="0"/>
    <s v=""/>
    <b v="0"/>
    <b v="0"/>
    <b v="0"/>
    <b v="0"/>
    <b v="0"/>
    <n v="0"/>
    <b v="0"/>
    <m/>
    <m/>
    <m/>
    <n v="1625.4166666666667"/>
    <n v="375.09615384615387"/>
    <n v="462577"/>
    <n v="17460"/>
    <n v="-19287"/>
    <n v="-4.1694680020839772E-2"/>
    <n v="-3.9767010309278351E-2"/>
    <n v="834.7676419965577"/>
    <n v="18576"/>
    <n v="0"/>
    <n v="17460"/>
    <n v="485000"/>
    <n v="4.2333152468800865E-2"/>
    <n v="4.2333152468800865E-2"/>
    <s v="000013A"/>
    <n v="5.0010766580534022E-2"/>
    <n v="33.571428571428569"/>
    <s v="13A Linkenholt Mansions"/>
    <s v="Linkenholt Mansions ASTs - Legacy Portfolio"/>
    <b v="0"/>
    <s v="AST"/>
    <s v=""/>
    <b v="0"/>
    <n v="0"/>
    <s v="070046"/>
    <n v="3249"/>
    <d v="2012-05-05T00:00:00"/>
    <s v="F013A"/>
    <n v="0"/>
    <n v="2.9633206223510102E-2"/>
    <n v="4.216595291162336E-2"/>
    <n v="460750"/>
    <n v="0.91"/>
    <m/>
    <n v="19505"/>
    <n v="-19287"/>
    <s v="AST"/>
  </r>
  <r>
    <m/>
    <s v=""/>
    <n v="4471"/>
    <n v="0"/>
    <b v="0"/>
    <s v=""/>
    <s v="1A"/>
    <s v="Harvard Mansions"/>
    <s v="SW11 1TB"/>
    <x v="2"/>
    <s v="South West London/surrey"/>
    <s v="3KB"/>
    <n v="0"/>
    <m/>
    <n v="0"/>
    <n v="891"/>
    <s v="Uncharged"/>
    <m/>
    <d v="2018-09-11T00:00:00"/>
    <m/>
    <m/>
    <m/>
    <s v="11-Nov-2019"/>
    <n v="0"/>
    <n v="19603"/>
    <m/>
    <m/>
    <m/>
    <m/>
    <n v="4"/>
    <m/>
    <m/>
    <m/>
    <n v="0"/>
    <s v=""/>
    <s v=""/>
    <s v=""/>
    <n v="0.03"/>
    <n v="0"/>
    <n v="20"/>
    <n v="0"/>
    <n v="0"/>
    <n v="514000"/>
    <n v="0"/>
    <n v="0"/>
    <n v="0"/>
    <n v="0"/>
    <n v="0"/>
    <n v="0"/>
    <n v="514000"/>
    <n v="0"/>
    <b v="0"/>
    <b v="0"/>
    <n v="0"/>
    <n v="0"/>
    <n v="0"/>
    <n v="556003"/>
    <n v="0"/>
    <n v="0"/>
    <m/>
    <s v="SL"/>
    <n v="0"/>
    <s v=""/>
    <b v="0"/>
    <b v="0"/>
    <b v="0"/>
    <b v="0"/>
    <b v="0"/>
    <n v="0"/>
    <b v="0"/>
    <m/>
    <m/>
    <m/>
    <n v="1633.5833333333333"/>
    <n v="376.98076923076923"/>
    <n v="556003"/>
    <n v="18504"/>
    <n v="-86207"/>
    <n v="-0.15504772456263724"/>
    <n v="-0.16771789883268481"/>
    <n v="576.87991021324353"/>
    <n v="19032"/>
    <n v="0"/>
    <n v="18504"/>
    <n v="514000"/>
    <n v="4.0145402416547203E-2"/>
    <n v="4.0145402416547203E-2"/>
    <s v="000001A"/>
    <n v="3.0002101723413197E-2"/>
    <n v="22.001122334455669"/>
    <s v="1A Harvard Mansions"/>
    <s v="Harvard Mansions ASTs - Legacy Portfolio"/>
    <b v="0"/>
    <s v="AST"/>
    <s v=""/>
    <b v="0"/>
    <n v="0"/>
    <s v="070045"/>
    <n v="3222"/>
    <d v="2010-11-12T00:00:00"/>
    <s v="F001A"/>
    <n v="0"/>
    <n v="2.8101781213012551E-2"/>
    <n v="3.5257004008971173E-2"/>
    <n v="488300"/>
    <n v="0.91"/>
    <m/>
    <n v="19603"/>
    <n v="-86207"/>
    <s v="AST"/>
  </r>
  <r>
    <m/>
    <s v=""/>
    <n v="2180"/>
    <n v="0"/>
    <b v="0"/>
    <s v=""/>
    <s v="42"/>
    <s v="Wick Hall"/>
    <s v="BN3"/>
    <x v="3"/>
    <s v="Sussex"/>
    <s v="4KB L"/>
    <n v="3146"/>
    <m/>
    <n v="0"/>
    <n v="1060"/>
    <s v="Uncharged"/>
    <m/>
    <m/>
    <d v="2007-11-06T00:00:00"/>
    <d v="2007-12-10T00:00:00"/>
    <d v="2008-01-16T00:00:00"/>
    <s v="13-Jun-2019"/>
    <n v="0"/>
    <n v="19656"/>
    <d v="2008-02-11T00:00:00"/>
    <d v="2008-05-12T00:00:00"/>
    <m/>
    <m/>
    <n v="4"/>
    <m/>
    <m/>
    <m/>
    <n v="0"/>
    <s v=""/>
    <s v=""/>
    <s v=""/>
    <n v="0.03"/>
    <n v="0"/>
    <n v="20"/>
    <n v="0"/>
    <n v="360000"/>
    <n v="340000"/>
    <n v="0"/>
    <n v="0"/>
    <n v="0"/>
    <n v="0"/>
    <n v="0"/>
    <n v="0"/>
    <n v="340000"/>
    <n v="0"/>
    <b v="1"/>
    <b v="0"/>
    <n v="0"/>
    <n v="0"/>
    <n v="0"/>
    <n v="78889"/>
    <n v="0"/>
    <n v="0"/>
    <m/>
    <s v="FC"/>
    <n v="0"/>
    <s v="Maguire"/>
    <b v="0"/>
    <b v="0"/>
    <b v="0"/>
    <b v="0"/>
    <b v="0"/>
    <n v="0"/>
    <b v="0"/>
    <m/>
    <n v="13"/>
    <m/>
    <n v="1638"/>
    <n v="378"/>
    <n v="78889"/>
    <n v="12240"/>
    <n v="231871"/>
    <n v="2.9392057194285641"/>
    <n v="0.6819735294117647"/>
    <n v="320.75471698113205"/>
    <n v="18900"/>
    <n v="0"/>
    <n v="12240"/>
    <n v="340000"/>
    <n v="6.0854489164086686E-2"/>
    <n v="4.9445820433436531E-2"/>
    <s v="0000042"/>
    <n v="0.04"/>
    <n v="18.543396226415094"/>
    <s v="42 Wick Hall"/>
    <s v="Wick Hall ASTs"/>
    <b v="0"/>
    <s v="AST"/>
    <s v="reg"/>
    <b v="0"/>
    <n v="539"/>
    <s v="008605"/>
    <n v="856"/>
    <d v="2012-06-14T00:00:00"/>
    <s v="F042"/>
    <n v="0"/>
    <n v="4.2598141689418639E-2"/>
    <n v="0.2024490106351963"/>
    <n v="323000"/>
    <n v="0.91"/>
    <m/>
    <n v="15971"/>
    <n v="231871"/>
    <s v="AST"/>
  </r>
  <r>
    <m/>
    <s v=""/>
    <n v="1980"/>
    <n v="0"/>
    <b v="0"/>
    <s v=""/>
    <s v="10"/>
    <s v="Balcombe House"/>
    <s v="NW1 6HA"/>
    <x v="10"/>
    <s v="NW1"/>
    <s v="2KB"/>
    <n v="1683"/>
    <m/>
    <n v="0"/>
    <n v="397"/>
    <s v="Uncharged"/>
    <m/>
    <d v="2007-01-24T00:00:00"/>
    <m/>
    <m/>
    <d v="2014-07-01T00:00:00"/>
    <s v="20-Jan-2020"/>
    <n v="0"/>
    <n v="19680"/>
    <d v="2012-06-11T00:00:00"/>
    <d v="2012-06-25T00:00:00"/>
    <m/>
    <m/>
    <n v="4"/>
    <m/>
    <m/>
    <m/>
    <n v="0"/>
    <s v="K.Gold"/>
    <s v=""/>
    <s v=""/>
    <n v="0.03"/>
    <n v="0"/>
    <n v="20"/>
    <n v="0"/>
    <n v="550000"/>
    <n v="550000"/>
    <n v="0"/>
    <n v="0"/>
    <n v="0"/>
    <n v="0"/>
    <n v="0"/>
    <n v="0"/>
    <n v="550000"/>
    <n v="0"/>
    <b v="0"/>
    <b v="0"/>
    <n v="0"/>
    <n v="0"/>
    <n v="0"/>
    <n v="271954"/>
    <n v="0"/>
    <n v="0"/>
    <m/>
    <s v="PY"/>
    <n v="0"/>
    <s v="A&amp;K"/>
    <b v="0"/>
    <b v="0"/>
    <b v="0"/>
    <b v="0"/>
    <b v="0"/>
    <n v="0"/>
    <b v="0"/>
    <m/>
    <n v="2"/>
    <m/>
    <n v="1640"/>
    <n v="378.46153846153845"/>
    <n v="271954"/>
    <n v="19800"/>
    <n v="230746"/>
    <n v="0.84847437434271977"/>
    <n v="0.41953818181818181"/>
    <n v="1385.3904282115868"/>
    <n v="18746"/>
    <n v="0"/>
    <n v="19800"/>
    <n v="550000"/>
    <n v="3.7665071770334929E-2"/>
    <n v="3.341244019138756E-2"/>
    <s v="0000010"/>
    <n v="4.9823962445321668E-2"/>
    <n v="49.57178841309824"/>
    <s v="10 Balcombe House"/>
    <s v="Boston and Balcombe ASTs"/>
    <b v="0"/>
    <s v="AST"/>
    <s v=""/>
    <b v="0"/>
    <n v="539"/>
    <s v="070021"/>
    <n v="643"/>
    <d v="2017-01-21T00:00:00"/>
    <s v="F10BA"/>
    <n v="0"/>
    <n v="2.6365549790231806E-2"/>
    <n v="6.4194679982644123E-2"/>
    <n v="522500"/>
    <n v="0.9"/>
    <m/>
    <n v="17458"/>
    <n v="230746"/>
    <s v="AST"/>
  </r>
  <r>
    <m/>
    <s v=""/>
    <n v="4475"/>
    <n v="0"/>
    <b v="0"/>
    <s v=""/>
    <s v="23"/>
    <s v="Harvard Mansions"/>
    <s v="SW11 1TB"/>
    <x v="2"/>
    <s v="South West London/surrey"/>
    <s v="4KBsm"/>
    <n v="0"/>
    <m/>
    <n v="0"/>
    <n v="651"/>
    <s v="Uncharged"/>
    <m/>
    <d v="2018-09-11T00:00:00"/>
    <m/>
    <m/>
    <m/>
    <s v="22-Feb-2020"/>
    <n v="0"/>
    <n v="19782"/>
    <m/>
    <m/>
    <m/>
    <m/>
    <n v="4"/>
    <m/>
    <m/>
    <m/>
    <n v="0"/>
    <s v=""/>
    <s v=""/>
    <s v=""/>
    <n v="0.03"/>
    <n v="0"/>
    <n v="20"/>
    <n v="0"/>
    <n v="0"/>
    <n v="490000"/>
    <n v="0"/>
    <n v="0"/>
    <n v="0"/>
    <n v="0"/>
    <n v="0"/>
    <n v="0"/>
    <n v="490000"/>
    <n v="0"/>
    <b v="0"/>
    <b v="0"/>
    <n v="0"/>
    <n v="0"/>
    <n v="0"/>
    <n v="451089"/>
    <n v="0"/>
    <n v="0"/>
    <m/>
    <s v="SL"/>
    <n v="0"/>
    <s v=""/>
    <b v="0"/>
    <b v="0"/>
    <b v="0"/>
    <b v="0"/>
    <b v="0"/>
    <n v="0"/>
    <b v="0"/>
    <m/>
    <m/>
    <m/>
    <n v="1648.5"/>
    <n v="380.42307692307691"/>
    <n v="451089"/>
    <n v="17640"/>
    <n v="-3229"/>
    <n v="-7.1582326325847004E-3"/>
    <n v="-6.5897959183673473E-3"/>
    <n v="752.68817204301081"/>
    <n v="18840"/>
    <n v="0"/>
    <n v="17640"/>
    <n v="490000"/>
    <n v="4.2496240601503761E-2"/>
    <n v="4.2496240601503761E-2"/>
    <s v="0000023"/>
    <n v="0.05"/>
    <n v="30.387096774193548"/>
    <s v="23 Harvard Mansions"/>
    <s v="Harvard Mansions ASTs - Legacy Portfolio"/>
    <b v="0"/>
    <s v="AST"/>
    <s v=""/>
    <b v="0"/>
    <n v="0"/>
    <s v="070045"/>
    <n v="3226"/>
    <d v="2010-02-23T00:00:00"/>
    <s v="F023"/>
    <n v="0"/>
    <n v="2.9747367914457968E-2"/>
    <n v="4.3853873625825504E-2"/>
    <n v="465500"/>
    <n v="0.91"/>
    <m/>
    <n v="19782"/>
    <n v="-3229"/>
    <s v="AST"/>
  </r>
  <r>
    <m/>
    <s v=""/>
    <n v="1043"/>
    <n v="0"/>
    <b v="0"/>
    <s v=""/>
    <s v="53"/>
    <s v="Eaton Manor"/>
    <s v="BN3 3PT"/>
    <x v="4"/>
    <s v="South Coast"/>
    <s v="4K2B L"/>
    <n v="2415"/>
    <m/>
    <n v="0"/>
    <n v="1180"/>
    <s v="AVIVA"/>
    <d v="2005-06-01T00:00:00"/>
    <d v="1999-02-16T00:00:00"/>
    <m/>
    <m/>
    <d v="2017-05-29T00:00:00"/>
    <s v="30-Sep-2019"/>
    <n v="0"/>
    <n v="19800"/>
    <d v="2017-07-10T00:00:00"/>
    <d v="2017-09-25T00:00:00"/>
    <m/>
    <m/>
    <n v="4"/>
    <m/>
    <m/>
    <m/>
    <n v="0"/>
    <s v="Priors/Y.Lee"/>
    <s v=""/>
    <s v=""/>
    <n v="0.03"/>
    <n v="0"/>
    <n v="20"/>
    <n v="0"/>
    <n v="301000"/>
    <n v="375000"/>
    <n v="0"/>
    <n v="0"/>
    <n v="0"/>
    <n v="0"/>
    <n v="0"/>
    <n v="0"/>
    <n v="375000"/>
    <n v="0"/>
    <b v="1"/>
    <b v="0"/>
    <n v="0"/>
    <n v="0"/>
    <n v="0"/>
    <n v="222647"/>
    <n v="0"/>
    <n v="0"/>
    <m/>
    <s v="PY"/>
    <n v="0"/>
    <s v="Maguire"/>
    <b v="0"/>
    <b v="0"/>
    <b v="0"/>
    <b v="0"/>
    <b v="0"/>
    <n v="0"/>
    <b v="1"/>
    <m/>
    <n v="11"/>
    <m/>
    <n v="1650"/>
    <n v="380.76923076923077"/>
    <n v="222647"/>
    <n v="13500"/>
    <n v="120103"/>
    <n v="0.53943237501515851"/>
    <n v="0.32027466666666665"/>
    <n v="317.79661016949154"/>
    <n v="19800"/>
    <n v="0"/>
    <n v="13500"/>
    <n v="375000"/>
    <n v="5.5578947368421054E-2"/>
    <n v="4.7287017543859652E-2"/>
    <s v="0000053"/>
    <n v="0"/>
    <n v="16.779661016949152"/>
    <s v="53 Eaton Manor"/>
    <s v="Eaton Manor ASTs"/>
    <b v="0"/>
    <s v="AST"/>
    <s v="AST"/>
    <b v="0"/>
    <n v="539"/>
    <s v="043001"/>
    <n v="291"/>
    <d v="2018-10-01T00:00:00"/>
    <s v="F053"/>
    <n v="0"/>
    <n v="3.8905262495342055E-2"/>
    <n v="7.5662371377112653E-2"/>
    <n v="356250"/>
    <n v="0.875"/>
    <m/>
    <n v="16846"/>
    <n v="120103"/>
    <s v="AST"/>
  </r>
  <r>
    <m/>
    <s v=""/>
    <n v="1021"/>
    <n v="0"/>
    <b v="0"/>
    <s v=""/>
    <s v="113"/>
    <s v="Eaton Manor"/>
    <s v="BN3 3PT"/>
    <x v="4"/>
    <s v="South Coast"/>
    <s v="4K2B L"/>
    <n v="2415"/>
    <m/>
    <n v="0"/>
    <n v="1000"/>
    <s v="AVIVA"/>
    <d v="2005-06-01T00:00:00"/>
    <d v="1999-02-16T00:00:00"/>
    <m/>
    <m/>
    <d v="2005-03-31T00:00:00"/>
    <s v="30-Jun-2019"/>
    <n v="0"/>
    <n v="19800"/>
    <m/>
    <m/>
    <m/>
    <m/>
    <n v="4"/>
    <m/>
    <m/>
    <m/>
    <n v="0"/>
    <s v=""/>
    <s v=""/>
    <s v=""/>
    <n v="0.03"/>
    <n v="0"/>
    <n v="20"/>
    <n v="0"/>
    <n v="375000"/>
    <n v="375000"/>
    <n v="0"/>
    <n v="0"/>
    <n v="0"/>
    <n v="0"/>
    <n v="0"/>
    <n v="0"/>
    <n v="375000"/>
    <n v="0"/>
    <b v="0"/>
    <b v="0"/>
    <n v="0"/>
    <n v="0"/>
    <n v="0"/>
    <n v="135838"/>
    <n v="0"/>
    <n v="0"/>
    <m/>
    <s v="PY"/>
    <n v="0"/>
    <s v="Maguire"/>
    <b v="0"/>
    <b v="0"/>
    <b v="0"/>
    <b v="0"/>
    <b v="0"/>
    <n v="0"/>
    <b v="1"/>
    <m/>
    <m/>
    <m/>
    <n v="1650"/>
    <n v="380.76923076923077"/>
    <n v="135838"/>
    <n v="13500"/>
    <n v="206912"/>
    <n v="1.5232261959098339"/>
    <n v="0.55176533333333333"/>
    <n v="375"/>
    <n v="16248"/>
    <n v="0"/>
    <n v="13500"/>
    <n v="375000"/>
    <n v="5.5578947368421054E-2"/>
    <n v="4.7287017543859652E-2"/>
    <s v="0000113"/>
    <n v="0.21861152141802068"/>
    <n v="19.8"/>
    <s v="113 Eaton Manor"/>
    <s v="Eaton Manor ASTs"/>
    <b v="0"/>
    <s v="AST"/>
    <s v=""/>
    <b v="0"/>
    <n v="539"/>
    <s v="043001"/>
    <n v="269"/>
    <d v="2006-07-01T00:00:00"/>
    <s v="F113"/>
    <n v="0"/>
    <n v="3.8905262495342055E-2"/>
    <n v="0.12401537125104904"/>
    <n v="356250"/>
    <n v="0.875"/>
    <m/>
    <n v="16846"/>
    <n v="206912"/>
    <s v="AST"/>
  </r>
  <r>
    <m/>
    <s v=""/>
    <n v="1039"/>
    <n v="0"/>
    <b v="0"/>
    <s v=""/>
    <s v="35"/>
    <s v="Eaton Manor (ast)"/>
    <s v="BN3 3PT"/>
    <x v="4"/>
    <s v="South Coast"/>
    <s v="4K2B L"/>
    <n v="2415"/>
    <m/>
    <n v="0"/>
    <n v="1150"/>
    <s v="AVIVA"/>
    <d v="2005-06-01T00:00:00"/>
    <d v="1999-02-16T00:00:00"/>
    <m/>
    <m/>
    <d v="2019-02-28T00:00:00"/>
    <s v="vacant"/>
    <n v="4"/>
    <n v="19800"/>
    <d v="2017-10-30T00:00:00"/>
    <d v="2017-12-22T00:00:00"/>
    <d v="2019-03-13T00:00:00"/>
    <m/>
    <n v="4"/>
    <m/>
    <m/>
    <m/>
    <n v="0"/>
    <s v="Priors"/>
    <s v=""/>
    <s v=""/>
    <n v="0.03"/>
    <n v="0"/>
    <n v="20"/>
    <n v="0"/>
    <n v="301000"/>
    <n v="375000"/>
    <n v="0"/>
    <n v="0"/>
    <n v="0"/>
    <n v="0"/>
    <n v="0"/>
    <n v="0"/>
    <n v="375000"/>
    <n v="0"/>
    <b v="1"/>
    <b v="0"/>
    <n v="0"/>
    <n v="0"/>
    <n v="0"/>
    <n v="228193"/>
    <n v="0"/>
    <n v="0"/>
    <m/>
    <s v="PY"/>
    <n v="0"/>
    <s v="Maguire"/>
    <b v="0"/>
    <b v="0"/>
    <b v="0"/>
    <b v="0"/>
    <b v="0"/>
    <n v="0"/>
    <b v="1"/>
    <n v="3"/>
    <n v="7"/>
    <m/>
    <n v="1650"/>
    <n v="380.76923076923077"/>
    <n v="228193"/>
    <n v="13500"/>
    <n v="114557"/>
    <n v="0.50201802859859856"/>
    <n v="0.30548533333333333"/>
    <n v="326.08695652173913"/>
    <n v="19800"/>
    <n v="0"/>
    <n v="13500"/>
    <n v="375000"/>
    <n v="5.5578947368421054E-2"/>
    <n v="4.7287017543859652E-2"/>
    <s v="0000035"/>
    <n v="0"/>
    <n v="17.217391304347824"/>
    <s v="35 Eaton Manor (ast)"/>
    <s v="ASTs On Market For Let"/>
    <b v="0"/>
    <s v="AST"/>
    <s v="AST"/>
    <b v="0"/>
    <n v="539"/>
    <s v="043001"/>
    <n v="287"/>
    <m/>
    <s v="F035"/>
    <n v="0"/>
    <n v="3.8905262495342055E-2"/>
    <n v="7.3823473989123242E-2"/>
    <n v="356250"/>
    <n v="0.95"/>
    <m/>
    <n v="16846"/>
    <n v="114557"/>
    <s v="AST"/>
  </r>
  <r>
    <m/>
    <s v=""/>
    <n v="1690"/>
    <n v="0"/>
    <b v="0"/>
    <s v=""/>
    <s v="42"/>
    <s v="Eaton Manor"/>
    <s v="BN3 3PT"/>
    <x v="4"/>
    <s v="South Coast"/>
    <s v="4K2B L"/>
    <n v="2415"/>
    <m/>
    <n v="0"/>
    <n v="1100"/>
    <s v="AVIVA"/>
    <d v="2005-06-01T00:00:00"/>
    <d v="1999-02-16T00:00:00"/>
    <m/>
    <m/>
    <d v="2016-06-30T00:00:00"/>
    <s v="15-Oct 2019"/>
    <n v="0"/>
    <n v="19845"/>
    <d v="2016-07-05T00:00:00"/>
    <d v="2016-07-22T00:00:00"/>
    <m/>
    <m/>
    <n v="4"/>
    <m/>
    <m/>
    <m/>
    <n v="0"/>
    <s v=""/>
    <s v=""/>
    <s v=""/>
    <n v="0.03"/>
    <n v="0"/>
    <n v="20"/>
    <n v="0"/>
    <n v="375000"/>
    <n v="375000"/>
    <n v="0"/>
    <n v="0"/>
    <n v="0"/>
    <n v="0"/>
    <n v="0"/>
    <n v="0"/>
    <n v="375000"/>
    <n v="0"/>
    <b v="1"/>
    <b v="0"/>
    <n v="0"/>
    <n v="0"/>
    <n v="0"/>
    <n v="119130"/>
    <n v="0"/>
    <n v="0"/>
    <m/>
    <s v="PY"/>
    <n v="0"/>
    <s v="Maguire"/>
    <b v="0"/>
    <b v="0"/>
    <b v="0"/>
    <b v="0"/>
    <b v="0"/>
    <n v="0"/>
    <b v="1"/>
    <m/>
    <n v="2"/>
    <m/>
    <n v="1653.75"/>
    <n v="381.63461538461536"/>
    <n v="119130"/>
    <n v="13500"/>
    <n v="223620"/>
    <n v="1.8771090405439437"/>
    <n v="0.59631999999999996"/>
    <n v="340.90909090909093"/>
    <n v="18900"/>
    <n v="0"/>
    <n v="13500"/>
    <n v="375000"/>
    <n v="5.5705263157894737E-2"/>
    <n v="4.7413333333333335E-2"/>
    <s v="0000042"/>
    <n v="0.05"/>
    <n v="18.040909090909089"/>
    <s v="42 Eaton Manor"/>
    <s v="Eaton Manor ASTs"/>
    <b v="0"/>
    <s v="AST"/>
    <s v="AST"/>
    <b v="0"/>
    <n v="539"/>
    <s v="043001"/>
    <n v="467"/>
    <d v="2016-08-16T00:00:00"/>
    <s v="F042"/>
    <n v="0"/>
    <n v="3.8993683546467831E-2"/>
    <n v="0.14178628389154704"/>
    <n v="356250"/>
    <n v="0.875"/>
    <m/>
    <n v="16891"/>
    <n v="223620"/>
    <s v="AST"/>
  </r>
  <r>
    <d v="2001-10-12T00:00:00"/>
    <s v="14:37:42"/>
    <n v="700"/>
    <n v="30"/>
    <b v="0"/>
    <s v=""/>
    <s v="40"/>
    <s v="Townshend Court"/>
    <s v="NW8 7DP"/>
    <x v="10"/>
    <s v="North West London (Inner)"/>
    <s v="3KB"/>
    <n v="2962"/>
    <m/>
    <n v="0"/>
    <n v="615"/>
    <s v="RBS"/>
    <d v="2004-06-01T00:00:00"/>
    <d v="2000-05-17T00:00:00"/>
    <m/>
    <m/>
    <d v="2014-10-31T00:00:00"/>
    <s v="10-May-2019"/>
    <n v="0"/>
    <n v="19896"/>
    <d v="2011-06-05T00:00:00"/>
    <d v="2011-06-19T00:00:00"/>
    <m/>
    <m/>
    <n v="4"/>
    <m/>
    <m/>
    <m/>
    <n v="0"/>
    <s v="K.Gold"/>
    <s v=""/>
    <s v=""/>
    <n v="0.03"/>
    <n v="0"/>
    <n v="20"/>
    <n v="0"/>
    <n v="700000"/>
    <n v="675000"/>
    <n v="0"/>
    <n v="0"/>
    <n v="0"/>
    <n v="0"/>
    <n v="0"/>
    <n v="0"/>
    <n v="675000"/>
    <n v="0"/>
    <b v="1"/>
    <b v="0"/>
    <n v="0"/>
    <n v="0"/>
    <n v="0"/>
    <n v="165835"/>
    <n v="0"/>
    <n v="0"/>
    <d v="2001-06-08T00:00:00"/>
    <s v="PY"/>
    <n v="0"/>
    <s v="A&amp;K"/>
    <b v="0"/>
    <b v="0"/>
    <b v="0"/>
    <b v="0"/>
    <b v="0"/>
    <n v="0"/>
    <b v="1"/>
    <m/>
    <n v="2"/>
    <m/>
    <n v="1658"/>
    <n v="382.61538461538464"/>
    <n v="165835"/>
    <n v="24300"/>
    <n v="451115"/>
    <n v="2.7202641179485632"/>
    <n v="0.66831851851851853"/>
    <n v="1097.560975609756"/>
    <n v="19320"/>
    <n v="0"/>
    <n v="24300"/>
    <n v="675000"/>
    <n v="3.1026900584795323E-2"/>
    <n v="2.5567251461988304E-2"/>
    <s v="0000040"/>
    <n v="2.9813664596273291E-2"/>
    <n v="32.351219512195122"/>
    <s v="40 Townshend Court"/>
    <s v="Townshend Court ASTs"/>
    <b v="0"/>
    <s v="AST"/>
    <s v=""/>
    <b v="0"/>
    <n v="539"/>
    <s v="101103"/>
    <n v="67"/>
    <d v="2015-05-11T00:00:00"/>
    <s v="F040"/>
    <n v="0"/>
    <n v="2.1718830039487248E-2"/>
    <n v="9.8863328006753695E-2"/>
    <n v="641250"/>
    <n v="0.95"/>
    <m/>
    <n v="16395"/>
    <n v="451115"/>
    <s v="AST"/>
  </r>
  <r>
    <m/>
    <m/>
    <m/>
    <m/>
    <m/>
    <m/>
    <m/>
    <m/>
    <m/>
    <x v="8"/>
    <m/>
    <m/>
    <m/>
    <m/>
    <m/>
    <m/>
    <m/>
    <m/>
    <m/>
    <m/>
    <m/>
    <m/>
    <m/>
    <m/>
    <m/>
    <m/>
    <m/>
    <m/>
    <m/>
    <m/>
    <m/>
    <m/>
    <m/>
    <m/>
    <m/>
    <m/>
    <m/>
    <m/>
    <m/>
    <m/>
    <m/>
    <m/>
    <m/>
    <m/>
    <m/>
    <m/>
    <m/>
    <m/>
    <m/>
    <m/>
    <m/>
    <m/>
    <m/>
    <m/>
    <m/>
    <m/>
    <m/>
    <m/>
    <m/>
    <m/>
    <m/>
    <m/>
    <m/>
    <m/>
    <m/>
    <m/>
    <m/>
    <m/>
    <m/>
    <m/>
    <m/>
    <m/>
    <m/>
    <m/>
    <m/>
    <m/>
    <m/>
    <m/>
    <m/>
    <m/>
    <m/>
    <m/>
    <m/>
    <m/>
    <m/>
    <m/>
    <m/>
    <m/>
    <m/>
    <m/>
    <m/>
    <m/>
    <m/>
    <m/>
    <m/>
    <m/>
    <m/>
    <m/>
    <m/>
    <m/>
    <m/>
    <m/>
    <m/>
    <m/>
    <m/>
    <m/>
    <m/>
    <m/>
    <m/>
    <m/>
  </r>
  <r>
    <m/>
    <s v=""/>
    <n v="4409"/>
    <n v="0"/>
    <b v="0"/>
    <s v=""/>
    <s v="27"/>
    <s v="Bridge Avenue Mansions"/>
    <s v="W6 9JB"/>
    <x v="2"/>
    <s v="West London (outer)"/>
    <s v="3KB"/>
    <n v="0"/>
    <m/>
    <n v="0"/>
    <n v="751"/>
    <s v="Uncharged"/>
    <m/>
    <d v="2018-09-11T00:00:00"/>
    <m/>
    <m/>
    <m/>
    <s v="07-May-2018"/>
    <n v="0"/>
    <n v="19908"/>
    <m/>
    <m/>
    <m/>
    <m/>
    <n v="4"/>
    <m/>
    <m/>
    <m/>
    <n v="0"/>
    <s v=""/>
    <s v=""/>
    <s v=""/>
    <n v="0.03"/>
    <n v="0"/>
    <n v="20"/>
    <n v="0"/>
    <n v="0"/>
    <n v="530000"/>
    <n v="0"/>
    <n v="0"/>
    <n v="0"/>
    <n v="0"/>
    <n v="0"/>
    <n v="0"/>
    <n v="530000"/>
    <n v="0"/>
    <b v="0"/>
    <b v="0"/>
    <n v="0"/>
    <n v="0"/>
    <n v="0"/>
    <n v="501155"/>
    <n v="0"/>
    <n v="0"/>
    <m/>
    <s v="PY"/>
    <n v="0"/>
    <s v=""/>
    <b v="0"/>
    <b v="0"/>
    <b v="0"/>
    <b v="0"/>
    <b v="0"/>
    <n v="0"/>
    <b v="0"/>
    <m/>
    <m/>
    <m/>
    <n v="1659"/>
    <n v="382.84615384615387"/>
    <n v="501155"/>
    <n v="19080"/>
    <n v="-16735"/>
    <n v="-3.3392862487653517E-2"/>
    <n v="-3.1575471698113207E-2"/>
    <n v="705.72569906790943"/>
    <n v="0"/>
    <n v="0"/>
    <n v="19080"/>
    <n v="530000"/>
    <n v="3.953922542204568E-2"/>
    <n v="3.953922542204568E-2"/>
    <s v="0000027"/>
    <n v="0"/>
    <n v="26.508655126498002"/>
    <s v="27 Bridge Avenue Mansions"/>
    <s v="Bridge Avenue Mansions ASTs - Legacy Portfolio"/>
    <b v="0"/>
    <s v="AST"/>
    <s v=""/>
    <b v="0"/>
    <n v="0"/>
    <s v="070043"/>
    <n v="3160"/>
    <d v="2014-05-08T00:00:00"/>
    <s v="F027"/>
    <n v="0"/>
    <n v="2.7677457324087679E-2"/>
    <n v="3.9724237012501121E-2"/>
    <n v="503500"/>
    <n v="0.91"/>
    <m/>
    <n v="19908"/>
    <n v="-16735"/>
    <s v="AST"/>
  </r>
  <r>
    <d v="2001-06-08T00:00:00"/>
    <s v="09:58:02"/>
    <n v="687"/>
    <n v="30"/>
    <b v="0"/>
    <s v=""/>
    <s v="91"/>
    <s v="Clifton Court"/>
    <s v="NW8"/>
    <x v="10"/>
    <s v="North West London (Inner)"/>
    <s v="2KB"/>
    <n v="2903"/>
    <m/>
    <n v="0"/>
    <n v="482"/>
    <s v="Uncharged"/>
    <d v="2004-06-01T00:00:00"/>
    <d v="2000-05-17T00:00:00"/>
    <m/>
    <m/>
    <d v="2014-08-05T00:00:00"/>
    <s v="09-Jan-2020"/>
    <n v="0"/>
    <n v="19983"/>
    <d v="2014-08-15T00:00:00"/>
    <d v="2014-09-12T00:00:00"/>
    <m/>
    <m/>
    <n v="4"/>
    <m/>
    <m/>
    <m/>
    <n v="0"/>
    <s v="K.Gold"/>
    <s v=""/>
    <s v=""/>
    <n v="0.03"/>
    <n v="0"/>
    <n v="20"/>
    <n v="0"/>
    <n v="465000"/>
    <n v="465000"/>
    <n v="0"/>
    <n v="0"/>
    <n v="0"/>
    <n v="0"/>
    <n v="0"/>
    <n v="0"/>
    <n v="465000"/>
    <n v="0"/>
    <b v="1"/>
    <b v="0"/>
    <n v="0"/>
    <n v="0"/>
    <n v="0"/>
    <n v="156294"/>
    <n v="0"/>
    <n v="0"/>
    <d v="2001-06-08T00:00:00"/>
    <s v="PY"/>
    <n v="0"/>
    <s v="Askey"/>
    <b v="0"/>
    <b v="0"/>
    <b v="0"/>
    <b v="0"/>
    <b v="0"/>
    <n v="0"/>
    <b v="1"/>
    <m/>
    <n v="4"/>
    <m/>
    <n v="1665.25"/>
    <n v="384.28846153846155"/>
    <n v="156294"/>
    <n v="16740"/>
    <n v="268716"/>
    <n v="1.7192982456140351"/>
    <n v="0.57788387096774196"/>
    <n v="964.73029045643159"/>
    <n v="19983"/>
    <n v="0"/>
    <n v="16740"/>
    <n v="465000"/>
    <n v="4.5235993208828526E-2"/>
    <n v="3.7444255800792303E-2"/>
    <s v="0000091"/>
    <n v="0"/>
    <n v="41.45850622406639"/>
    <s v="91 Clifton Court"/>
    <s v="Clifton Court ASTs"/>
    <b v="0"/>
    <s v="AST"/>
    <s v=""/>
    <b v="0"/>
    <n v="539"/>
    <s v="100110"/>
    <n v="58"/>
    <d v="2015-01-10T00:00:00"/>
    <s v="F091"/>
    <n v="0"/>
    <n v="3.1665194706924908E-2"/>
    <n v="0.10583259754053259"/>
    <n v="441750"/>
    <n v="0.92500000000000004"/>
    <m/>
    <n v="16541"/>
    <n v="268716"/>
    <s v="AST"/>
  </r>
  <r>
    <m/>
    <s v=""/>
    <n v="4049"/>
    <n v="0"/>
    <b v="0"/>
    <s v=""/>
    <s v="92"/>
    <s v="Clifton Court"/>
    <s v="NW8"/>
    <x v="10"/>
    <s v="North West London"/>
    <s v="2KB"/>
    <n v="3135"/>
    <m/>
    <n v="0"/>
    <n v="615"/>
    <s v="Uncharged"/>
    <m/>
    <d v="2000-05-17T00:00:00"/>
    <d v="2016-08-30T00:00:00"/>
    <d v="2016-10-15T00:00:00"/>
    <d v="2016-11-01T00:00:00"/>
    <s v="10-Nov-2019"/>
    <n v="0"/>
    <n v="20020"/>
    <d v="2017-01-16T00:00:00"/>
    <d v="2017-03-03T00:00:00"/>
    <m/>
    <m/>
    <n v="4"/>
    <m/>
    <m/>
    <m/>
    <n v="0"/>
    <s v=""/>
    <s v=""/>
    <s v=""/>
    <n v="0.03"/>
    <n v="0"/>
    <n v="20"/>
    <n v="0"/>
    <n v="575000"/>
    <n v="560000"/>
    <n v="0"/>
    <n v="0"/>
    <n v="0"/>
    <n v="0"/>
    <n v="0"/>
    <n v="0"/>
    <n v="560000"/>
    <n v="0"/>
    <b v="0"/>
    <b v="0"/>
    <n v="0"/>
    <n v="0"/>
    <n v="0"/>
    <n v="213027"/>
    <n v="0"/>
    <n v="0"/>
    <m/>
    <s v="PY"/>
    <n v="0"/>
    <s v="Duffin"/>
    <b v="0"/>
    <b v="0"/>
    <b v="0"/>
    <b v="0"/>
    <b v="0"/>
    <n v="0"/>
    <b v="0"/>
    <m/>
    <n v="6"/>
    <m/>
    <n v="1668.3333333333333"/>
    <n v="385"/>
    <n v="213027"/>
    <n v="20160"/>
    <n v="298813"/>
    <n v="1.4027001272139212"/>
    <n v="0.53359464285714286"/>
    <n v="910.56910569105696"/>
    <n v="20020"/>
    <n v="0"/>
    <n v="20160"/>
    <n v="560000"/>
    <n v="3.7631578947368419E-2"/>
    <n v="3.1738721804511281E-2"/>
    <s v="0000092"/>
    <n v="0"/>
    <n v="32.552845528455286"/>
    <s v="92 Clifton Court"/>
    <s v="Clifton Court ASTs"/>
    <b v="0"/>
    <s v="AST"/>
    <s v="reg"/>
    <b v="0"/>
    <n v="0"/>
    <s v="100110"/>
    <n v="2788"/>
    <d v="2017-11-11T00:00:00"/>
    <s v="F092"/>
    <n v="0"/>
    <n v="2.6342104814554512E-2"/>
    <n v="7.9262253141620539E-2"/>
    <n v="532000"/>
    <n v="0.92500000000000004"/>
    <m/>
    <n v="16885"/>
    <n v="298813"/>
    <s v="AST"/>
  </r>
  <r>
    <m/>
    <s v=""/>
    <n v="4453"/>
    <n v="0"/>
    <b v="0"/>
    <s v=""/>
    <s v="27"/>
    <s v="Connaught Mansions"/>
    <s v="SW11 4SA"/>
    <x v="2"/>
    <s v="South West London/surrey"/>
    <s v="3KB"/>
    <n v="0"/>
    <m/>
    <n v="0"/>
    <n v="873"/>
    <s v="Uncharged"/>
    <m/>
    <d v="2018-09-11T00:00:00"/>
    <m/>
    <m/>
    <m/>
    <s v="02-Jul-2012"/>
    <n v="0"/>
    <n v="20020"/>
    <m/>
    <m/>
    <m/>
    <m/>
    <n v="4"/>
    <m/>
    <m/>
    <m/>
    <n v="0"/>
    <s v=""/>
    <s v=""/>
    <s v=""/>
    <n v="0.03"/>
    <n v="0"/>
    <n v="20"/>
    <n v="0"/>
    <n v="0"/>
    <n v="750000"/>
    <n v="0"/>
    <n v="0"/>
    <n v="0"/>
    <n v="0"/>
    <n v="0"/>
    <n v="0"/>
    <n v="750000"/>
    <n v="0"/>
    <b v="0"/>
    <b v="0"/>
    <n v="0"/>
    <n v="0"/>
    <n v="0"/>
    <n v="692883"/>
    <n v="0"/>
    <n v="0"/>
    <m/>
    <s v="SL"/>
    <n v="0"/>
    <s v=""/>
    <b v="0"/>
    <b v="0"/>
    <b v="0"/>
    <b v="0"/>
    <b v="0"/>
    <n v="0"/>
    <b v="0"/>
    <m/>
    <m/>
    <m/>
    <n v="1668.3333333333333"/>
    <n v="385"/>
    <n v="692883"/>
    <n v="27000"/>
    <n v="-7383"/>
    <n v="-1.0655478630591311E-2"/>
    <n v="-9.8440000000000003E-3"/>
    <n v="859.10652920962195"/>
    <n v="0"/>
    <n v="0"/>
    <n v="27000"/>
    <n v="750000"/>
    <n v="2.8098245614035088E-2"/>
    <n v="2.8098245614035088E-2"/>
    <s v="0000027"/>
    <n v="0"/>
    <n v="22.93241695303551"/>
    <s v="27 Connaught Mansions"/>
    <s v="Connaught Mansions ASTs - Legacy Portfolio"/>
    <b v="0"/>
    <s v="AST"/>
    <s v=""/>
    <b v="0"/>
    <n v="0"/>
    <s v="070044"/>
    <n v="3204"/>
    <d v="2010-07-03T00:00:00"/>
    <s v="F027"/>
    <n v="0"/>
    <n v="1.9668771594867372E-2"/>
    <n v="2.8893767057353116E-2"/>
    <n v="712500"/>
    <n v="0.91"/>
    <m/>
    <n v="20020"/>
    <n v="-7383"/>
    <s v="AST"/>
  </r>
  <r>
    <m/>
    <s v=""/>
    <n v="1909"/>
    <n v="0"/>
    <b v="0"/>
    <s v=""/>
    <s v="99"/>
    <s v="Circle (the)"/>
    <s v="SE1"/>
    <x v="10"/>
    <s v="South East London (Inner)"/>
    <s v="2KB Sm"/>
    <n v="2929"/>
    <m/>
    <n v="0"/>
    <n v="475"/>
    <s v="Uncharged"/>
    <m/>
    <d v="2006-12-06T00:00:00"/>
    <m/>
    <m/>
    <d v="2017-09-30T00:00:00"/>
    <s v="01-Jan-2020"/>
    <n v="0"/>
    <n v="20088"/>
    <d v="2017-10-20T00:00:00"/>
    <d v="2017-11-06T00:00:00"/>
    <d v="2017-11-08T00:00:00"/>
    <m/>
    <n v="4"/>
    <m/>
    <m/>
    <m/>
    <n v="0"/>
    <s v="circleRE"/>
    <s v=""/>
    <s v=""/>
    <n v="0.03"/>
    <n v="0"/>
    <n v="20"/>
    <n v="0"/>
    <n v="450000"/>
    <n v="415000"/>
    <n v="0"/>
    <n v="0"/>
    <n v="0"/>
    <n v="0"/>
    <n v="0"/>
    <n v="0"/>
    <n v="415000"/>
    <n v="0"/>
    <b v="0"/>
    <b v="0"/>
    <n v="0"/>
    <n v="0"/>
    <n v="0"/>
    <n v="293126"/>
    <n v="0"/>
    <n v="0"/>
    <m/>
    <s v="PY"/>
    <n v="0"/>
    <s v="Askey"/>
    <b v="0"/>
    <b v="0"/>
    <b v="0"/>
    <b v="0"/>
    <b v="0"/>
    <n v="0"/>
    <b v="1"/>
    <n v="73"/>
    <n v="2"/>
    <m/>
    <n v="1674"/>
    <n v="386.30769230769232"/>
    <n v="293126"/>
    <n v="14940"/>
    <n v="86184"/>
    <n v="0.29401690740500674"/>
    <n v="0.2076722891566265"/>
    <n v="873.68421052631584"/>
    <n v="19500"/>
    <n v="0"/>
    <n v="14940"/>
    <n v="415000"/>
    <n v="5.0952441344324667E-2"/>
    <n v="4.2155992390615092E-2"/>
    <s v="0000099"/>
    <n v="3.0153846153846153E-2"/>
    <n v="42.290526315789471"/>
    <s v="99 Circle (the)"/>
    <s v="Circle ASTs"/>
    <b v="0"/>
    <s v="AST"/>
    <s v="AST"/>
    <b v="0"/>
    <n v="539"/>
    <s v="070012"/>
    <n v="575"/>
    <d v="2018-01-02T00:00:00"/>
    <s v="F099"/>
    <n v="0"/>
    <n v="3.5666708333626833E-2"/>
    <n v="5.6699166911157658E-2"/>
    <n v="394250"/>
    <n v="0.92500000000000004"/>
    <m/>
    <n v="16620"/>
    <n v="86184"/>
    <s v="AST"/>
  </r>
  <r>
    <d v="2001-06-08T00:00:00"/>
    <s v="10:17:54"/>
    <n v="696"/>
    <n v="30"/>
    <b v="0"/>
    <s v=""/>
    <s v="9"/>
    <s v="Regis Court"/>
    <s v="NW1"/>
    <x v="10"/>
    <s v="West End"/>
    <s v="2KB"/>
    <n v="4208"/>
    <m/>
    <n v="0"/>
    <n v="572"/>
    <s v="RBS"/>
    <d v="2004-06-01T00:00:00"/>
    <d v="2000-05-17T00:00:00"/>
    <m/>
    <m/>
    <d v="2009-09-30T00:00:00"/>
    <s v="22-Oct-2019"/>
    <n v="0"/>
    <n v="20088"/>
    <d v="2016-10-10T00:00:00"/>
    <d v="2016-10-20T00:00:00"/>
    <m/>
    <m/>
    <n v="4"/>
    <m/>
    <m/>
    <m/>
    <n v="0"/>
    <s v="K.Gold"/>
    <s v=""/>
    <s v=""/>
    <n v="0.03"/>
    <n v="0"/>
    <n v="20"/>
    <n v="0"/>
    <n v="735000"/>
    <n v="715000"/>
    <n v="0"/>
    <n v="0"/>
    <n v="0"/>
    <n v="0"/>
    <n v="0"/>
    <n v="0"/>
    <n v="715000"/>
    <n v="0"/>
    <b v="0"/>
    <b v="0"/>
    <n v="0"/>
    <n v="0"/>
    <n v="0"/>
    <n v="187464"/>
    <n v="0"/>
    <n v="0"/>
    <d v="2001-06-08T00:00:00"/>
    <s v="PY"/>
    <n v="0"/>
    <s v="Duffin"/>
    <b v="0"/>
    <b v="0"/>
    <b v="0"/>
    <b v="0"/>
    <b v="0"/>
    <n v="0"/>
    <b v="1"/>
    <m/>
    <n v="1"/>
    <m/>
    <n v="1674"/>
    <n v="386.30769230769232"/>
    <n v="187464"/>
    <n v="25740"/>
    <n v="466046"/>
    <n v="2.4860559894166347"/>
    <n v="0.65181258741258741"/>
    <n v="1250"/>
    <n v="20088"/>
    <n v="0"/>
    <n v="25740"/>
    <n v="715000"/>
    <n v="2.9573794626426207E-2"/>
    <n v="2.2585204269414797E-2"/>
    <s v="0000009"/>
    <n v="0"/>
    <n v="35.11888111888112"/>
    <s v="9 Regis Court"/>
    <s v="Regis Court ASTs"/>
    <b v="0"/>
    <s v="AST"/>
    <s v=""/>
    <b v="0"/>
    <n v="539"/>
    <s v="102102"/>
    <n v="63"/>
    <d v="2016-10-23T00:00:00"/>
    <s v="F009"/>
    <n v="0"/>
    <n v="2.0701655885951239E-2"/>
    <n v="8.1834378867409213E-2"/>
    <n v="679250"/>
    <n v="0.95"/>
    <m/>
    <n v="15341"/>
    <n v="466046"/>
    <s v="AST"/>
  </r>
  <r>
    <m/>
    <s v=""/>
    <n v="1965"/>
    <n v="0"/>
    <b v="0"/>
    <s v=""/>
    <s v="13"/>
    <s v="St James Court"/>
    <s v="KT1 2DH"/>
    <x v="1"/>
    <s v="South West London (Outer)"/>
    <s v="4K2B"/>
    <n v="1404"/>
    <m/>
    <n v="0"/>
    <n v="840"/>
    <s v="RBS"/>
    <d v="2002-07-22T00:00:00"/>
    <d v="2002-04-30T00:00:00"/>
    <m/>
    <m/>
    <d v="2018-07-31T00:00:00"/>
    <s v="15-Aug-2019"/>
    <n v="0"/>
    <n v="20100"/>
    <d v="2018-08-06T00:00:00"/>
    <d v="2018-08-15T00:00:00"/>
    <m/>
    <m/>
    <n v="4"/>
    <m/>
    <m/>
    <m/>
    <n v="0"/>
    <s v="F.Leigh"/>
    <s v=""/>
    <s v=""/>
    <n v="0.03"/>
    <n v="0"/>
    <n v="20"/>
    <n v="0"/>
    <n v="430000"/>
    <n v="420000"/>
    <n v="0"/>
    <n v="0"/>
    <n v="0"/>
    <n v="0"/>
    <n v="0"/>
    <n v="0"/>
    <n v="420000"/>
    <n v="0"/>
    <b v="1"/>
    <b v="0"/>
    <n v="0"/>
    <n v="0"/>
    <n v="0"/>
    <n v="195210"/>
    <n v="0"/>
    <n v="0"/>
    <m/>
    <s v="FC"/>
    <n v="0"/>
    <s v="Duffin"/>
    <b v="0"/>
    <b v="0"/>
    <b v="0"/>
    <b v="0"/>
    <b v="0"/>
    <n v="0"/>
    <b v="1"/>
    <m/>
    <n v="1"/>
    <m/>
    <n v="1675"/>
    <n v="386.53846153846155"/>
    <n v="195210"/>
    <n v="15120"/>
    <n v="188670"/>
    <n v="0.96649761794990008"/>
    <n v="0.44921428571428573"/>
    <n v="500"/>
    <n v="18600"/>
    <n v="0"/>
    <n v="15120"/>
    <n v="420000"/>
    <n v="5.037593984962406E-2"/>
    <n v="4.5506265664160404E-2"/>
    <s v="0000013"/>
    <n v="8.0645161290322578E-2"/>
    <n v="23.928571428571427"/>
    <s v="13 St James Court"/>
    <s v="St James Court ASTs"/>
    <b v="0"/>
    <s v="AST"/>
    <s v="AST"/>
    <b v="0"/>
    <n v="539"/>
    <s v="070008"/>
    <n v="628"/>
    <d v="2018-08-16T00:00:00"/>
    <s v="F013"/>
    <n v="0"/>
    <n v="3.5263157294208841E-2"/>
    <n v="9.3012653040315557E-2"/>
    <n v="399000"/>
    <n v="0.95"/>
    <m/>
    <n v="18157"/>
    <n v="188670"/>
    <s v="AST"/>
  </r>
  <r>
    <m/>
    <s v=""/>
    <n v="1984"/>
    <n v="0"/>
    <b v="0"/>
    <s v=""/>
    <s v="14"/>
    <s v="Balcombe House"/>
    <s v="NW1 6HA"/>
    <x v="10"/>
    <s v="NW1"/>
    <s v="2KB"/>
    <n v="1683"/>
    <m/>
    <n v="0"/>
    <n v="436"/>
    <s v="Uncharged"/>
    <m/>
    <d v="2007-01-24T00:00:00"/>
    <m/>
    <m/>
    <d v="2018-10-23T00:00:00"/>
    <s v="20-Dec-2019"/>
    <n v="0"/>
    <n v="20280"/>
    <d v="2017-09-25T00:00:00"/>
    <d v="2017-12-19T00:00:00"/>
    <d v="2018-10-29T00:00:00"/>
    <d v="2018-12-03T00:00:00"/>
    <n v="4"/>
    <d v="2018-12-31T00:00:00"/>
    <m/>
    <m/>
    <n v="0"/>
    <s v="K.Gold"/>
    <s v=""/>
    <s v=""/>
    <n v="0.03"/>
    <n v="0"/>
    <n v="20"/>
    <n v="0"/>
    <n v="550000"/>
    <n v="550000"/>
    <n v="0"/>
    <n v="0"/>
    <n v="0"/>
    <n v="0"/>
    <n v="0"/>
    <n v="0"/>
    <n v="550000"/>
    <n v="0"/>
    <b v="1"/>
    <b v="0"/>
    <n v="0"/>
    <n v="0"/>
    <n v="0"/>
    <n v="329164"/>
    <n v="0"/>
    <n v="0"/>
    <m/>
    <s v="PY"/>
    <n v="0"/>
    <s v="Duffin"/>
    <b v="0"/>
    <b v="0"/>
    <b v="0"/>
    <b v="0"/>
    <b v="0"/>
    <n v="0"/>
    <b v="0"/>
    <n v="22"/>
    <n v="12"/>
    <n v="17"/>
    <n v="1690"/>
    <n v="390"/>
    <n v="329164"/>
    <n v="19800"/>
    <n v="173536"/>
    <n v="0.52720224568907903"/>
    <n v="0.31552000000000002"/>
    <n v="1261.4678899082569"/>
    <n v="20800"/>
    <n v="0"/>
    <n v="19800"/>
    <n v="550000"/>
    <n v="3.8813397129186605E-2"/>
    <n v="3.4560765550239236E-2"/>
    <s v="0000014"/>
    <n v="-2.5000000000000001E-2"/>
    <n v="46.513761467889907"/>
    <s v="14 Balcombe House"/>
    <s v="Boston and Balcombe ASTs"/>
    <b v="0"/>
    <s v="Vacant"/>
    <s v="AST"/>
    <b v="0"/>
    <n v="539"/>
    <s v="070021"/>
    <n v="647"/>
    <d v="2018-12-21T00:00:00"/>
    <s v="F14BA"/>
    <n v="0"/>
    <n v="2.7169377527738875E-2"/>
    <n v="5.4860191272435625E-2"/>
    <n v="522500"/>
    <n v="0.9"/>
    <m/>
    <n v="18058"/>
    <n v="173536"/>
    <s v="AST"/>
  </r>
  <r>
    <m/>
    <s v=""/>
    <n v="1073"/>
    <n v="0"/>
    <b v="0"/>
    <s v=""/>
    <s v="47"/>
    <s v="Eaton Manor"/>
    <s v="BN3 3PT"/>
    <x v="4"/>
    <s v="South Coast"/>
    <s v="4K2B L"/>
    <n v="2415"/>
    <m/>
    <n v="0"/>
    <n v="1180"/>
    <s v="AVIVA"/>
    <d v="2005-06-01T00:00:00"/>
    <d v="1999-02-16T00:00:00"/>
    <m/>
    <m/>
    <d v="2017-06-08T00:00:00"/>
    <s v="30-Sep-2019"/>
    <n v="0"/>
    <n v="20280"/>
    <d v="2017-07-10T00:00:00"/>
    <d v="2017-09-22T00:00:00"/>
    <m/>
    <m/>
    <n v="4"/>
    <m/>
    <m/>
    <m/>
    <n v="0"/>
    <s v="Priors/Y.Lee"/>
    <s v=""/>
    <s v=""/>
    <n v="0.03"/>
    <n v="0"/>
    <n v="20"/>
    <n v="0"/>
    <n v="375000"/>
    <n v="375000"/>
    <n v="0"/>
    <n v="0"/>
    <n v="0"/>
    <n v="0"/>
    <n v="0"/>
    <n v="0"/>
    <n v="375000"/>
    <n v="0"/>
    <b v="1"/>
    <b v="0"/>
    <n v="0"/>
    <n v="0"/>
    <n v="0"/>
    <n v="164081"/>
    <n v="0"/>
    <n v="0"/>
    <m/>
    <s v="PY"/>
    <n v="0"/>
    <s v="Maguire"/>
    <b v="0"/>
    <b v="0"/>
    <b v="0"/>
    <b v="0"/>
    <b v="0"/>
    <n v="0"/>
    <b v="1"/>
    <m/>
    <n v="10"/>
    <m/>
    <n v="1690"/>
    <n v="390"/>
    <n v="164081"/>
    <n v="13500"/>
    <n v="178669"/>
    <n v="1.0889073079759388"/>
    <n v="0.47645066666666669"/>
    <n v="317.79661016949154"/>
    <n v="19800"/>
    <n v="0"/>
    <n v="13500"/>
    <n v="375000"/>
    <n v="5.6926315789473686E-2"/>
    <n v="4.8634385964912277E-2"/>
    <s v="0000047"/>
    <n v="2.4242424242424242E-2"/>
    <n v="17.1864406779661"/>
    <s v="47 Eaton Manor"/>
    <s v="Eaton Manor ASTs"/>
    <b v="0"/>
    <s v="AST"/>
    <s v="AST"/>
    <b v="0"/>
    <n v="539"/>
    <s v="043001"/>
    <n v="315"/>
    <d v="2017-10-01T00:00:00"/>
    <s v="F047"/>
    <n v="0"/>
    <n v="3.9848420374017014E-2"/>
    <n v="0.10559418823629793"/>
    <n v="356250"/>
    <n v="0.875"/>
    <m/>
    <n v="17326"/>
    <n v="178669"/>
    <s v="AST"/>
  </r>
  <r>
    <m/>
    <s v=""/>
    <n v="4467"/>
    <n v="0"/>
    <b v="0"/>
    <s v=""/>
    <s v="15"/>
    <s v="Harvard Mansions"/>
    <s v="SW11 1TB"/>
    <x v="2"/>
    <s v="South West London/surrey"/>
    <s v="3KB"/>
    <n v="0"/>
    <m/>
    <n v="0"/>
    <n v="651"/>
    <s v="Uncharged"/>
    <m/>
    <d v="2018-09-11T00:00:00"/>
    <m/>
    <m/>
    <m/>
    <s v="10-Mar-2020"/>
    <n v="0"/>
    <n v="20344"/>
    <m/>
    <m/>
    <m/>
    <m/>
    <n v="4"/>
    <m/>
    <m/>
    <m/>
    <n v="0"/>
    <s v=""/>
    <s v=""/>
    <s v=""/>
    <n v="0.03"/>
    <n v="0"/>
    <n v="20"/>
    <n v="0"/>
    <n v="0"/>
    <n v="514000"/>
    <n v="0"/>
    <n v="0"/>
    <n v="0"/>
    <n v="0"/>
    <n v="0"/>
    <n v="0"/>
    <n v="514000"/>
    <n v="0"/>
    <b v="0"/>
    <b v="0"/>
    <n v="0"/>
    <n v="0"/>
    <n v="0"/>
    <n v="460626"/>
    <n v="0"/>
    <n v="0"/>
    <m/>
    <s v="SL"/>
    <n v="0"/>
    <s v=""/>
    <b v="0"/>
    <b v="0"/>
    <b v="0"/>
    <b v="0"/>
    <b v="0"/>
    <n v="0"/>
    <b v="0"/>
    <m/>
    <m/>
    <m/>
    <n v="1695.3333333333333"/>
    <n v="391.23076923076923"/>
    <n v="460626"/>
    <n v="18504"/>
    <n v="9170"/>
    <n v="1.9907690838120298E-2"/>
    <n v="1.7840466926070039E-2"/>
    <n v="789.55453149001539"/>
    <n v="19752"/>
    <n v="0"/>
    <n v="18504"/>
    <n v="514000"/>
    <n v="4.1662912144173662E-2"/>
    <n v="4.1662912144173662E-2"/>
    <s v="0000015"/>
    <n v="2.9971648440664238E-2"/>
    <n v="31.250384024577574"/>
    <s v="15 Harvard Mansions"/>
    <s v="Harvard Mansions ASTs - Legacy Portfolio"/>
    <b v="0"/>
    <s v="AST"/>
    <s v=""/>
    <b v="0"/>
    <n v="0"/>
    <s v="070045"/>
    <n v="3218"/>
    <d v="2017-03-11T00:00:00"/>
    <s v="F015"/>
    <n v="0"/>
    <n v="2.9164038004260949E-2"/>
    <n v="4.4165982814691314E-2"/>
    <n v="488300"/>
    <n v="0.91"/>
    <m/>
    <n v="20344"/>
    <n v="9170"/>
    <s v="AST"/>
  </r>
  <r>
    <m/>
    <s v=""/>
    <n v="1620"/>
    <n v="0"/>
    <b v="0"/>
    <s v=""/>
    <s v="7"/>
    <s v="Wick Hall"/>
    <s v="BN3"/>
    <x v="3"/>
    <s v="South Coast"/>
    <s v="4KB L"/>
    <n v="3146"/>
    <m/>
    <n v="0"/>
    <n v="0"/>
    <s v="Uncharged"/>
    <d v="2004-01-28T00:00:00"/>
    <d v="1983-08-01T00:00:00"/>
    <m/>
    <m/>
    <d v="2014-09-01T00:00:00"/>
    <s v="13-Mar-2020"/>
    <n v="0"/>
    <n v="20364"/>
    <d v="2014-09-17T00:00:00"/>
    <d v="2014-10-28T00:00:00"/>
    <m/>
    <m/>
    <n v="4"/>
    <m/>
    <m/>
    <m/>
    <n v="0"/>
    <s v=""/>
    <s v=""/>
    <s v=""/>
    <n v="0.03"/>
    <n v="0"/>
    <n v="20"/>
    <n v="0"/>
    <n v="360000"/>
    <n v="340000"/>
    <n v="0"/>
    <n v="0"/>
    <n v="0"/>
    <n v="0"/>
    <n v="0"/>
    <n v="0"/>
    <n v="340000"/>
    <n v="0"/>
    <b v="0"/>
    <b v="0"/>
    <n v="0"/>
    <n v="0"/>
    <n v="0"/>
    <n v="71666"/>
    <n v="0"/>
    <n v="0"/>
    <m/>
    <s v="FC"/>
    <n v="0"/>
    <s v="Maguire"/>
    <b v="0"/>
    <b v="0"/>
    <b v="0"/>
    <b v="0"/>
    <b v="0"/>
    <n v="0"/>
    <b v="1"/>
    <m/>
    <n v="5"/>
    <m/>
    <n v="1697"/>
    <n v="391.61538461538464"/>
    <n v="71666"/>
    <n v="12240"/>
    <n v="239094"/>
    <n v="3.3362263835012418"/>
    <n v="0.7032176470588235"/>
    <n v="0"/>
    <n v="19746"/>
    <n v="0"/>
    <n v="12240"/>
    <n v="340000"/>
    <n v="6.304643962848297E-2"/>
    <n v="5.1637770897832815E-2"/>
    <s v="0000007"/>
    <n v="3.1297477970221817E-2"/>
    <n v="0"/>
    <s v="7 Wick Hall"/>
    <s v="Wick Hall ASTs"/>
    <b v="0"/>
    <s v="AST"/>
    <s v=""/>
    <b v="0"/>
    <n v="539"/>
    <s v="008605"/>
    <n v="447"/>
    <d v="2017-03-06T00:00:00"/>
    <s v="F007"/>
    <n v="0"/>
    <n v="4.4132506988365953E-2"/>
    <n v="0.23273239751067451"/>
    <n v="323000"/>
    <n v="0.91"/>
    <m/>
    <n v="16679"/>
    <n v="239094"/>
    <s v="AST"/>
  </r>
  <r>
    <m/>
    <s v=""/>
    <n v="1826"/>
    <n v="0"/>
    <b v="0"/>
    <s v=""/>
    <s v="18"/>
    <s v="Garden Court"/>
    <s v="TW9 3JS"/>
    <x v="2"/>
    <s v="Surrey"/>
    <s v="4KB"/>
    <n v="1569"/>
    <m/>
    <n v="0"/>
    <n v="807"/>
    <s v="HSBC"/>
    <d v="2006-09-19T00:00:00"/>
    <d v="2006-05-26T00:00:00"/>
    <m/>
    <m/>
    <d v="2009-09-05T00:00:00"/>
    <s v="30-Jun-2019"/>
    <n v="0"/>
    <n v="20376"/>
    <d v="2009-10-21T00:00:00"/>
    <d v="2009-11-03T00:00:00"/>
    <m/>
    <m/>
    <n v="4"/>
    <m/>
    <m/>
    <m/>
    <n v="0"/>
    <s v="F.Leigh/A.Roberts"/>
    <s v=""/>
    <s v=""/>
    <n v="0.03"/>
    <n v="0"/>
    <n v="20"/>
    <n v="0"/>
    <n v="575000"/>
    <n v="530000"/>
    <n v="0"/>
    <n v="0"/>
    <n v="0"/>
    <n v="0"/>
    <n v="0"/>
    <n v="0"/>
    <n v="530000"/>
    <n v="0"/>
    <b v="0"/>
    <b v="0"/>
    <n v="0"/>
    <n v="0"/>
    <n v="0"/>
    <n v="328187"/>
    <n v="0"/>
    <n v="0"/>
    <m/>
    <s v="PY"/>
    <n v="0"/>
    <s v="Askey"/>
    <b v="0"/>
    <b v="0"/>
    <b v="0"/>
    <b v="0"/>
    <b v="0"/>
    <n v="0"/>
    <b v="1"/>
    <m/>
    <n v="1"/>
    <m/>
    <n v="1698"/>
    <n v="391.84615384615387"/>
    <n v="328187"/>
    <n v="19080"/>
    <n v="156233"/>
    <n v="0.47604871612830491"/>
    <n v="0.29477924528301885"/>
    <n v="656.75340768277567"/>
    <n v="20376"/>
    <n v="0"/>
    <n v="19080"/>
    <n v="530000"/>
    <n v="4.0468718967229395E-2"/>
    <n v="3.6282025819265144E-2"/>
    <s v="0000018"/>
    <n v="0"/>
    <n v="25.249070631970259"/>
    <s v="18 Garden Court"/>
    <s v="Garden Court ASTs"/>
    <b v="0"/>
    <s v="AST"/>
    <s v="AST"/>
    <b v="0"/>
    <n v="539"/>
    <s v="070011"/>
    <n v="517"/>
    <d v="2011-09-22T00:00:00"/>
    <s v="F018"/>
    <n v="0"/>
    <n v="2.8328102794635851E-2"/>
    <n v="5.5663387032393118E-2"/>
    <n v="503500"/>
    <n v="0.95"/>
    <m/>
    <n v="18268"/>
    <n v="156233"/>
    <s v="AST"/>
  </r>
  <r>
    <m/>
    <s v=""/>
    <n v="2034"/>
    <n v="0"/>
    <b v="0"/>
    <s v="Changed to a 3KB after modernisation so the Asking Price is now different to End of Year VP"/>
    <s v="K003"/>
    <s v="Du Cane Court"/>
    <s v="SW17"/>
    <x v="2"/>
    <s v="South West London (Outer)"/>
    <s v="3KB"/>
    <n v="3272"/>
    <m/>
    <n v="0"/>
    <n v="781"/>
    <s v="RBS"/>
    <d v="2004-06-01T00:00:00"/>
    <d v="2000-05-17T00:00:00"/>
    <m/>
    <m/>
    <d v="2018-08-05T00:00:00"/>
    <s v="08-Feb-2020"/>
    <n v="0"/>
    <n v="20400"/>
    <d v="2018-10-08T00:00:00"/>
    <d v="2019-02-07T00:00:00"/>
    <m/>
    <m/>
    <n v="4"/>
    <m/>
    <m/>
    <m/>
    <n v="0"/>
    <s v=""/>
    <s v=""/>
    <s v=""/>
    <n v="0.03"/>
    <n v="0"/>
    <n v="20"/>
    <n v="0"/>
    <n v="390000"/>
    <n v="390000"/>
    <n v="0"/>
    <n v="0"/>
    <n v="0"/>
    <n v="0"/>
    <n v="0"/>
    <n v="0"/>
    <n v="500000"/>
    <n v="0"/>
    <b v="1"/>
    <b v="0"/>
    <n v="0"/>
    <n v="0"/>
    <n v="0"/>
    <n v="209151"/>
    <n v="0"/>
    <n v="0"/>
    <m/>
    <s v="MB"/>
    <n v="0"/>
    <s v="PJHarte"/>
    <b v="0"/>
    <b v="0"/>
    <b v="0"/>
    <b v="0"/>
    <b v="0"/>
    <n v="1"/>
    <b v="1"/>
    <m/>
    <n v="17"/>
    <m/>
    <n v="1700"/>
    <n v="392.30769230769232"/>
    <n v="209151"/>
    <n v="18000"/>
    <n v="247849"/>
    <n v="1.1850242169533016"/>
    <n v="0.49569800000000003"/>
    <n v="640.20486555697823"/>
    <n v="16608"/>
    <n v="0"/>
    <n v="18000"/>
    <n v="500000"/>
    <n v="4.294736842105263E-2"/>
    <n v="3.4924210526315787E-2"/>
    <s v="K0000003"/>
    <n v="0.22832369942196531"/>
    <n v="26.12035851472471"/>
    <s v="K003 Du Cane Court"/>
    <s v="Du Cane Court ASTs"/>
    <b v="0"/>
    <s v="Vacant"/>
    <s v="AST"/>
    <b v="0"/>
    <n v="539"/>
    <s v="100121"/>
    <n v="694"/>
    <d v="2019-02-09T00:00:00"/>
    <s v="FK003"/>
    <n v="0"/>
    <n v="3.0063157382764313E-2"/>
    <n v="7.931590095194381E-2"/>
    <n v="475000"/>
    <n v="0.95"/>
    <m/>
    <n v="16589"/>
    <n v="247849"/>
    <s v="AST"/>
  </r>
  <r>
    <m/>
    <s v=""/>
    <n v="1820"/>
    <n v="0"/>
    <b v="0"/>
    <s v=""/>
    <s v="6"/>
    <s v="Garden Court"/>
    <s v="TW9 3JS"/>
    <x v="2"/>
    <s v="Surrey"/>
    <s v="4KB"/>
    <n v="1569"/>
    <m/>
    <n v="0"/>
    <n v="861"/>
    <s v="HSBC"/>
    <d v="2006-09-19T00:00:00"/>
    <d v="2006-05-26T00:00:00"/>
    <m/>
    <m/>
    <d v="2017-10-31T00:00:00"/>
    <s v="30-Nov-2018"/>
    <n v="0"/>
    <n v="20400"/>
    <d v="2015-08-10T00:00:00"/>
    <d v="2015-09-23T00:00:00"/>
    <m/>
    <m/>
    <n v="4"/>
    <m/>
    <m/>
    <m/>
    <n v="0"/>
    <s v=""/>
    <s v=""/>
    <s v=""/>
    <n v="0.03"/>
    <n v="0"/>
    <n v="20"/>
    <n v="0"/>
    <n v="575000"/>
    <n v="530000"/>
    <n v="0"/>
    <n v="0"/>
    <n v="0"/>
    <n v="0"/>
    <n v="0"/>
    <n v="0"/>
    <n v="530000"/>
    <n v="0"/>
    <b v="0"/>
    <b v="0"/>
    <n v="0"/>
    <n v="0"/>
    <n v="0"/>
    <n v="329283"/>
    <n v="0"/>
    <n v="0"/>
    <m/>
    <s v="PY"/>
    <n v="0"/>
    <s v="Black"/>
    <b v="0"/>
    <b v="0"/>
    <b v="0"/>
    <b v="0"/>
    <b v="0"/>
    <n v="0"/>
    <b v="1"/>
    <m/>
    <n v="6"/>
    <m/>
    <n v="1700"/>
    <n v="392.30769230769232"/>
    <n v="329283"/>
    <n v="19080"/>
    <n v="155137"/>
    <n v="0.47113577075038798"/>
    <n v="0.29271132075471701"/>
    <n v="615.56329849012775"/>
    <n v="22608"/>
    <n v="0"/>
    <n v="19080"/>
    <n v="530000"/>
    <n v="4.0516385302879841E-2"/>
    <n v="3.6329692154915591E-2"/>
    <s v="0000006"/>
    <n v="-9.7664543524416142E-2"/>
    <n v="23.693379790940767"/>
    <s v="6 Garden Court"/>
    <s v="Garden Court ASTs"/>
    <b v="0"/>
    <s v="AST"/>
    <s v="AST"/>
    <b v="0"/>
    <n v="539"/>
    <s v="070011"/>
    <n v="511"/>
    <d v="2017-12-01T00:00:00"/>
    <s v="F006"/>
    <n v="0"/>
    <n v="2.836146922902294E-2"/>
    <n v="5.5551000203472395E-2"/>
    <n v="503500"/>
    <n v="0.95"/>
    <m/>
    <n v="18292"/>
    <n v="155137"/>
    <s v="AST"/>
  </r>
  <r>
    <m/>
    <s v=""/>
    <n v="1829"/>
    <n v="0"/>
    <b v="0"/>
    <s v=""/>
    <s v="25"/>
    <s v="Garden Court"/>
    <s v="TW9 3JS"/>
    <x v="2"/>
    <s v="Surrey"/>
    <s v="4KB"/>
    <n v="1569"/>
    <m/>
    <n v="0"/>
    <n v="861"/>
    <s v="HSBC"/>
    <d v="2006-09-19T00:00:00"/>
    <d v="2006-05-26T00:00:00"/>
    <m/>
    <m/>
    <d v="2015-06-30T00:00:00"/>
    <s v="19-Aug-2017"/>
    <n v="0"/>
    <n v="20400"/>
    <d v="2015-07-16T00:00:00"/>
    <d v="2015-08-14T00:00:00"/>
    <m/>
    <m/>
    <n v="4"/>
    <m/>
    <m/>
    <m/>
    <n v="0"/>
    <s v="Anthony Roberts"/>
    <s v=""/>
    <s v=""/>
    <n v="0.03"/>
    <n v="0"/>
    <n v="20"/>
    <n v="0"/>
    <n v="575000"/>
    <n v="530000"/>
    <n v="0"/>
    <n v="0"/>
    <n v="0"/>
    <n v="0"/>
    <n v="0"/>
    <n v="0"/>
    <n v="530000"/>
    <n v="0"/>
    <b v="0"/>
    <b v="0"/>
    <n v="0"/>
    <n v="0"/>
    <n v="0"/>
    <n v="329342"/>
    <n v="0"/>
    <n v="0"/>
    <m/>
    <s v="PY"/>
    <n v="0"/>
    <s v="Black"/>
    <b v="0"/>
    <b v="0"/>
    <b v="0"/>
    <b v="0"/>
    <b v="0"/>
    <n v="0"/>
    <b v="1"/>
    <m/>
    <n v="4"/>
    <m/>
    <n v="1700"/>
    <n v="392.30769230769232"/>
    <n v="329342"/>
    <n v="19080"/>
    <n v="155078"/>
    <n v="0.47087222401029932"/>
    <n v="0.29260000000000003"/>
    <n v="615.56329849012775"/>
    <n v="20400"/>
    <n v="0"/>
    <n v="19080"/>
    <n v="530000"/>
    <n v="4.0516385302879841E-2"/>
    <n v="3.6329692154915591E-2"/>
    <s v="0000025"/>
    <n v="0"/>
    <n v="23.693379790940767"/>
    <s v="25 Garden Court"/>
    <s v="Garden Court ASTs"/>
    <b v="0"/>
    <s v="AST"/>
    <s v=""/>
    <b v="0"/>
    <n v="539"/>
    <s v="070011"/>
    <n v="520"/>
    <d v="2015-08-20T00:00:00"/>
    <s v="F025"/>
    <n v="0"/>
    <n v="2.836146922902294E-2"/>
    <n v="5.5541048514917625E-2"/>
    <n v="503500"/>
    <n v="0.95"/>
    <m/>
    <n v="18292"/>
    <n v="155078"/>
    <s v="AST"/>
  </r>
  <r>
    <m/>
    <s v=""/>
    <n v="4189"/>
    <n v="0"/>
    <b v="0"/>
    <s v=""/>
    <s v="3"/>
    <s v="Rose Court"/>
    <s v="E14"/>
    <x v="2"/>
    <s v="Other"/>
    <s v="3KB"/>
    <n v="0"/>
    <m/>
    <n v="0"/>
    <n v="749"/>
    <s v="Uncharged"/>
    <m/>
    <d v="2017-06-02T00:00:00"/>
    <m/>
    <m/>
    <m/>
    <s v="31-Oct-2019"/>
    <n v="0"/>
    <n v="20400"/>
    <m/>
    <m/>
    <m/>
    <m/>
    <n v="4"/>
    <m/>
    <m/>
    <m/>
    <n v="0"/>
    <s v=""/>
    <s v=""/>
    <s v=""/>
    <n v="0.03"/>
    <n v="0"/>
    <n v="20"/>
    <n v="0"/>
    <n v="450000"/>
    <n v="425000"/>
    <n v="0"/>
    <n v="0"/>
    <n v="0"/>
    <n v="0"/>
    <n v="0"/>
    <n v="0"/>
    <n v="425000"/>
    <n v="0"/>
    <b v="0"/>
    <b v="0"/>
    <n v="0"/>
    <n v="0"/>
    <n v="0"/>
    <n v="446208"/>
    <n v="0"/>
    <n v="0"/>
    <m/>
    <s v="PY"/>
    <n v="0"/>
    <s v=""/>
    <b v="0"/>
    <b v="0"/>
    <b v="0"/>
    <b v="0"/>
    <b v="0"/>
    <n v="0"/>
    <b v="0"/>
    <m/>
    <m/>
    <m/>
    <n v="1700"/>
    <n v="392.30769230769232"/>
    <n v="446208"/>
    <n v="15300"/>
    <n v="-57758"/>
    <n v="-0.12944187464142284"/>
    <n v="-0.13590117647058825"/>
    <n v="567.42323097463282"/>
    <n v="19656"/>
    <n v="0"/>
    <n v="15300"/>
    <n v="425000"/>
    <n v="5.0526315789473683E-2"/>
    <n v="5.0526315789473683E-2"/>
    <s v="0000003"/>
    <n v="3.7851037851037848E-2"/>
    <n v="27.236315086782376"/>
    <s v="3 Rose Court"/>
    <s v="Rose Court ASTs"/>
    <b v="0"/>
    <s v="AST"/>
    <s v="AST"/>
    <b v="0"/>
    <n v="0"/>
    <s v="070032"/>
    <n v="2936"/>
    <d v="2015-11-01T00:00:00"/>
    <s v="F003"/>
    <n v="0"/>
    <n v="3.536842045031096E-2"/>
    <n v="4.5718588640275386E-2"/>
    <n v="403750"/>
    <n v="0.95"/>
    <m/>
    <n v="20400"/>
    <n v="-57758"/>
    <s v="AST"/>
  </r>
  <r>
    <m/>
    <s v=""/>
    <n v="1981"/>
    <n v="0"/>
    <b v="0"/>
    <s v=""/>
    <s v="11"/>
    <s v="Balcombe House"/>
    <s v="NW1 6HA"/>
    <x v="10"/>
    <s v="NW1"/>
    <s v="2KB"/>
    <n v="1683"/>
    <m/>
    <n v="0"/>
    <n v="439"/>
    <s v="Uncharged"/>
    <m/>
    <d v="2007-01-24T00:00:00"/>
    <m/>
    <m/>
    <d v="2013-06-30T00:00:00"/>
    <s v="28-Jul-2019"/>
    <n v="0"/>
    <n v="20412"/>
    <d v="2011-01-07T00:00:00"/>
    <d v="2011-02-04T00:00:00"/>
    <m/>
    <m/>
    <n v="4"/>
    <m/>
    <m/>
    <m/>
    <n v="0"/>
    <s v=""/>
    <s v=""/>
    <s v=""/>
    <n v="0.03"/>
    <n v="0"/>
    <n v="20"/>
    <n v="0"/>
    <n v="550000"/>
    <n v="550000"/>
    <n v="0"/>
    <n v="0"/>
    <n v="0"/>
    <n v="0"/>
    <n v="0"/>
    <n v="0"/>
    <n v="550000"/>
    <n v="0"/>
    <b v="0"/>
    <b v="0"/>
    <n v="0"/>
    <n v="0"/>
    <n v="0"/>
    <n v="271954"/>
    <n v="0"/>
    <n v="0"/>
    <m/>
    <s v="PY"/>
    <n v="0"/>
    <s v="Vertigo"/>
    <b v="0"/>
    <b v="0"/>
    <b v="0"/>
    <b v="0"/>
    <b v="0"/>
    <n v="0"/>
    <b v="0"/>
    <m/>
    <n v="4"/>
    <m/>
    <n v="1701"/>
    <n v="392.53846153846155"/>
    <n v="271954"/>
    <n v="19800"/>
    <n v="230746"/>
    <n v="0.84847437434271977"/>
    <n v="0.41953818181818181"/>
    <n v="1252.8473804100229"/>
    <n v="20412"/>
    <n v="0"/>
    <n v="19800"/>
    <n v="550000"/>
    <n v="3.9066028708133971E-2"/>
    <n v="3.4813397129186602E-2"/>
    <s v="0000011"/>
    <n v="0"/>
    <n v="46.496583143507969"/>
    <s v="11 Balcombe House"/>
    <s v="Boston and Balcombe ASTs"/>
    <b v="0"/>
    <s v="AST"/>
    <s v=""/>
    <b v="0"/>
    <n v="539"/>
    <s v="070021"/>
    <n v="644"/>
    <d v="2013-07-29T00:00:00"/>
    <s v="F11BA"/>
    <n v="0"/>
    <n v="2.7346219629990426E-2"/>
    <n v="6.6886311655647651E-2"/>
    <n v="522500"/>
    <n v="0.9"/>
    <m/>
    <n v="18190"/>
    <n v="230746"/>
    <s v="AST"/>
  </r>
  <r>
    <m/>
    <s v=""/>
    <n v="4449"/>
    <n v="0"/>
    <b v="0"/>
    <s v=""/>
    <s v="20"/>
    <s v="Connaught Mansions"/>
    <s v="SW11 4SA"/>
    <x v="2"/>
    <s v="South West London/surrey"/>
    <s v="3KB"/>
    <n v="0"/>
    <m/>
    <n v="0"/>
    <n v="836"/>
    <s v="Uncharged"/>
    <m/>
    <d v="2018-09-11T00:00:00"/>
    <m/>
    <m/>
    <d v="2019-01-29T00:00:00"/>
    <s v="13-Feb-2020"/>
    <n v="0"/>
    <n v="20540"/>
    <m/>
    <m/>
    <m/>
    <m/>
    <n v="4"/>
    <m/>
    <m/>
    <m/>
    <n v="0"/>
    <s v="K.Frank"/>
    <s v=""/>
    <s v=""/>
    <n v="0.03"/>
    <n v="0"/>
    <n v="20"/>
    <n v="0"/>
    <n v="0"/>
    <n v="750000"/>
    <n v="0"/>
    <n v="0"/>
    <n v="0"/>
    <n v="0"/>
    <n v="0"/>
    <n v="0"/>
    <n v="750000"/>
    <n v="0"/>
    <b v="0"/>
    <b v="0"/>
    <n v="0"/>
    <n v="0"/>
    <n v="0"/>
    <n v="711959"/>
    <n v="0"/>
    <n v="0"/>
    <m/>
    <s v="SL"/>
    <n v="0"/>
    <s v=""/>
    <b v="0"/>
    <b v="0"/>
    <b v="0"/>
    <b v="0"/>
    <b v="0"/>
    <n v="0"/>
    <b v="0"/>
    <m/>
    <m/>
    <m/>
    <n v="1711.6666666666667"/>
    <n v="395"/>
    <n v="711959"/>
    <n v="27000"/>
    <n v="-26459"/>
    <n v="-3.7163656895972945E-2"/>
    <n v="-3.5278666666666667E-2"/>
    <n v="897.12918660287085"/>
    <n v="21528"/>
    <n v="0"/>
    <n v="27000"/>
    <n v="750000"/>
    <n v="2.8828070175438595E-2"/>
    <n v="2.8828070175438595E-2"/>
    <s v="0000020"/>
    <n v="-4.5893719806763288E-2"/>
    <n v="24.56937799043062"/>
    <s v="20 Connaught Mansions"/>
    <s v="Connaught Mansions ASTs - Legacy Portfolio"/>
    <b v="0"/>
    <s v="AST"/>
    <s v="AST"/>
    <b v="0"/>
    <n v="0"/>
    <s v="070044"/>
    <n v="3200"/>
    <d v="2019-02-14T00:00:00"/>
    <s v="F020"/>
    <n v="0"/>
    <n v="2.0179648779149639E-2"/>
    <n v="2.884997591153423E-2"/>
    <n v="712500"/>
    <n v="0.91"/>
    <m/>
    <n v="20540"/>
    <n v="-26459"/>
    <s v="AST"/>
  </r>
  <r>
    <m/>
    <s v=""/>
    <n v="4235"/>
    <n v="0"/>
    <b v="0"/>
    <s v="Bought in the shop, have converted it (Aug 2018) to a two bedroom flat to let"/>
    <s v="B05"/>
    <s v="Du Cane Court"/>
    <s v="SW17"/>
    <x v="2"/>
    <s v="South West London/surrey"/>
    <s v="2KB"/>
    <n v="3636"/>
    <m/>
    <n v="0"/>
    <n v="786"/>
    <s v="Uncharged"/>
    <m/>
    <d v="2017-09-15T00:00:00"/>
    <m/>
    <m/>
    <d v="2017-09-15T00:00:00"/>
    <s v="21-Sep-2019"/>
    <n v="0"/>
    <n v="20540"/>
    <d v="2018-05-01T00:00:00"/>
    <d v="2018-08-31T00:00:00"/>
    <m/>
    <m/>
    <n v="4"/>
    <m/>
    <m/>
    <m/>
    <n v="0"/>
    <s v=""/>
    <s v=""/>
    <s v=""/>
    <n v="0.03"/>
    <n v="0"/>
    <n v="20"/>
    <n v="0"/>
    <n v="220000"/>
    <n v="390000"/>
    <n v="0"/>
    <n v="0"/>
    <n v="0"/>
    <n v="0"/>
    <n v="0"/>
    <n v="0"/>
    <n v="390000"/>
    <n v="0"/>
    <b v="0"/>
    <b v="0"/>
    <n v="0"/>
    <n v="0"/>
    <n v="0"/>
    <n v="208763"/>
    <n v="0"/>
    <n v="0"/>
    <m/>
    <s v="MB"/>
    <n v="0"/>
    <s v="PJHarte"/>
    <b v="0"/>
    <b v="0"/>
    <b v="0"/>
    <b v="0"/>
    <b v="0"/>
    <n v="2"/>
    <b v="0"/>
    <m/>
    <n v="17"/>
    <m/>
    <n v="1711.6666666666667"/>
    <n v="395"/>
    <n v="208763"/>
    <n v="14040"/>
    <n v="147697"/>
    <n v="0.70748647988388746"/>
    <n v="0.37871025641025641"/>
    <n v="496.18320610687022"/>
    <n v="0"/>
    <n v="0"/>
    <n v="14040"/>
    <n v="390000"/>
    <n v="5.5438596491228072E-2"/>
    <n v="4.5624831309041838E-2"/>
    <s v="B0000005"/>
    <n v="0"/>
    <n v="26.132315521628499"/>
    <s v="B05 Du Cane Court"/>
    <s v="Du Cane Court ASTs"/>
    <b v="0"/>
    <s v="AST"/>
    <s v="vac shop"/>
    <b v="0"/>
    <n v="0"/>
    <s v="100121"/>
    <n v="2982"/>
    <d v="2018-09-22T00:00:00"/>
    <s v="FSHOP"/>
    <n v="0"/>
    <n v="3.8807016882980078E-2"/>
    <n v="8.097220292867989E-2"/>
    <n v="370500"/>
    <n v="0.95"/>
    <m/>
    <n v="16904"/>
    <n v="147697"/>
    <s v="AST"/>
  </r>
  <r>
    <m/>
    <s v=""/>
    <n v="2433"/>
    <n v="0"/>
    <b v="0"/>
    <s v=""/>
    <s v="34"/>
    <s v="Mortimer Court"/>
    <s v="NW8"/>
    <x v="10"/>
    <s v="Nw8"/>
    <s v="2KB L"/>
    <n v="3561"/>
    <m/>
    <n v="0"/>
    <n v="425"/>
    <s v="Barclays"/>
    <m/>
    <d v="1979-03-06T00:00:00"/>
    <m/>
    <m/>
    <d v="2018-04-01T00:00:00"/>
    <s v="02-Nov-2019"/>
    <n v="0"/>
    <n v="20540"/>
    <d v="2018-05-29T00:00:00"/>
    <d v="2018-09-18T00:00:00"/>
    <m/>
    <m/>
    <n v="4"/>
    <m/>
    <m/>
    <m/>
    <n v="0"/>
    <s v="K.Gold"/>
    <s v=""/>
    <s v=""/>
    <n v="0.03"/>
    <n v="0"/>
    <n v="20"/>
    <n v="0"/>
    <n v="485000"/>
    <n v="480000"/>
    <n v="0"/>
    <n v="0"/>
    <n v="0"/>
    <n v="0"/>
    <n v="0"/>
    <n v="0"/>
    <n v="480000"/>
    <n v="0"/>
    <b v="1"/>
    <b v="0"/>
    <n v="0"/>
    <n v="0"/>
    <n v="0"/>
    <n v="97700"/>
    <n v="0"/>
    <n v="0"/>
    <m/>
    <s v="PY"/>
    <n v="0"/>
    <s v="PJHarte"/>
    <b v="0"/>
    <b v="0"/>
    <b v="0"/>
    <b v="0"/>
    <b v="0"/>
    <n v="0"/>
    <b v="0"/>
    <m/>
    <n v="16"/>
    <m/>
    <n v="1711.6666666666667"/>
    <n v="395"/>
    <n v="97700"/>
    <n v="17280"/>
    <n v="341020"/>
    <n v="3.4904810644831117"/>
    <n v="0.7104583333333333"/>
    <n v="1129.4117647058824"/>
    <n v="18480"/>
    <n v="0"/>
    <n v="17280"/>
    <n v="480000"/>
    <n v="4.504385964912281E-2"/>
    <n v="3.6052631578947371E-2"/>
    <s v="0000034"/>
    <n v="0.11147186147186147"/>
    <n v="48.329411764705881"/>
    <s v="34 Mortimer Court"/>
    <s v="Other AST Properties"/>
    <b v="0"/>
    <s v="AST"/>
    <s v="AST"/>
    <b v="0"/>
    <n v="539"/>
    <s v="001003"/>
    <n v="1127"/>
    <d v="2018-11-03T00:00:00"/>
    <s v="F034"/>
    <n v="0"/>
    <n v="3.1530701217421318E-2"/>
    <n v="0.16827021494370523"/>
    <n v="456000"/>
    <n v="0.95"/>
    <m/>
    <n v="16440"/>
    <n v="341020"/>
    <s v="AST"/>
  </r>
  <r>
    <m/>
    <s v=""/>
    <n v="4490"/>
    <n v="0"/>
    <b v="0"/>
    <s v=""/>
    <s v="14"/>
    <s v="Linkenholt Mansions"/>
    <s v="W6 0YA"/>
    <x v="2"/>
    <s v="South West London/surrey"/>
    <s v="3KB"/>
    <n v="0"/>
    <m/>
    <n v="0"/>
    <n v="830"/>
    <s v="Uncharged"/>
    <m/>
    <d v="2018-09-11T00:00:00"/>
    <m/>
    <m/>
    <m/>
    <s v="08-Feb-2020"/>
    <n v="0"/>
    <n v="20706"/>
    <m/>
    <m/>
    <m/>
    <m/>
    <n v="4"/>
    <m/>
    <m/>
    <m/>
    <n v="0"/>
    <s v=""/>
    <s v=""/>
    <s v=""/>
    <n v="0.03"/>
    <n v="0"/>
    <n v="20"/>
    <n v="0"/>
    <n v="0"/>
    <n v="680000"/>
    <n v="0"/>
    <n v="0"/>
    <n v="0"/>
    <n v="0"/>
    <n v="0"/>
    <n v="0"/>
    <n v="680000"/>
    <n v="0"/>
    <b v="0"/>
    <b v="0"/>
    <n v="0"/>
    <n v="0"/>
    <n v="0"/>
    <n v="639024"/>
    <n v="0"/>
    <n v="0"/>
    <m/>
    <s v="PY"/>
    <n v="0"/>
    <s v=""/>
    <b v="0"/>
    <b v="0"/>
    <b v="0"/>
    <b v="0"/>
    <b v="0"/>
    <n v="0"/>
    <b v="0"/>
    <m/>
    <m/>
    <m/>
    <n v="1725.5"/>
    <n v="398.19230769230768"/>
    <n v="639024"/>
    <n v="24480"/>
    <n v="-17504"/>
    <n v="-2.739177245299081E-2"/>
    <n v="-2.5741176470588236E-2"/>
    <n v="819.27710843373495"/>
    <n v="20400"/>
    <n v="0"/>
    <n v="24480"/>
    <n v="680000"/>
    <n v="3.2052631578947367E-2"/>
    <n v="3.2052631578947367E-2"/>
    <s v="0000014"/>
    <n v="1.4999999999999999E-2"/>
    <n v="24.94698795180723"/>
    <s v="14 Linkenholt Mansions"/>
    <s v="Linkenholt Mansions ASTs - Legacy Portfolio"/>
    <b v="0"/>
    <s v="AST"/>
    <s v=""/>
    <b v="0"/>
    <n v="0"/>
    <s v="070046"/>
    <n v="3241"/>
    <d v="2018-02-09T00:00:00"/>
    <s v="F014"/>
    <n v="0"/>
    <n v="2.2436841723166012E-2"/>
    <n v="3.2402538871779463E-2"/>
    <n v="646000"/>
    <n v="0.91"/>
    <m/>
    <n v="20706"/>
    <n v="-17504"/>
    <s v="AST"/>
  </r>
  <r>
    <m/>
    <s v=""/>
    <n v="1995"/>
    <n v="0"/>
    <b v="0"/>
    <s v=""/>
    <s v="9"/>
    <s v="Boston House"/>
    <s v="NW1 6HA"/>
    <x v="10"/>
    <s v="NW1"/>
    <s v="3KB sm"/>
    <n v="2244"/>
    <m/>
    <n v="0"/>
    <n v="520"/>
    <s v="Uncharged"/>
    <m/>
    <d v="2007-01-24T00:00:00"/>
    <m/>
    <m/>
    <d v="2016-09-03T00:00:00"/>
    <s v="04-Feb-2020"/>
    <n v="0"/>
    <n v="20760"/>
    <d v="2016-09-12T00:00:00"/>
    <d v="2016-10-21T00:00:00"/>
    <d v="2016-10-23T00:00:00"/>
    <m/>
    <n v="4"/>
    <m/>
    <m/>
    <m/>
    <n v="0"/>
    <s v="K.Gold"/>
    <s v=""/>
    <s v=""/>
    <n v="0.03"/>
    <n v="0"/>
    <n v="20"/>
    <n v="0"/>
    <n v="685000"/>
    <n v="695000"/>
    <n v="0"/>
    <n v="0"/>
    <n v="0"/>
    <n v="0"/>
    <n v="0"/>
    <n v="0"/>
    <n v="695000"/>
    <n v="0"/>
    <b v="0"/>
    <b v="0"/>
    <n v="0"/>
    <n v="0"/>
    <n v="0"/>
    <n v="351648"/>
    <n v="0"/>
    <n v="0"/>
    <m/>
    <s v="PY"/>
    <n v="0"/>
    <s v="Askey"/>
    <b v="0"/>
    <b v="0"/>
    <b v="0"/>
    <b v="0"/>
    <b v="0"/>
    <n v="0"/>
    <b v="0"/>
    <n v="127"/>
    <n v="5"/>
    <m/>
    <n v="1730"/>
    <n v="399.23076923076923"/>
    <n v="351648"/>
    <n v="25020"/>
    <n v="283582"/>
    <n v="0.80643711893711889"/>
    <n v="0.40803165467625901"/>
    <n v="1336.5384615384614"/>
    <n v="20159"/>
    <n v="0"/>
    <n v="25020"/>
    <n v="695000"/>
    <n v="3.1442635365391894E-2"/>
    <n v="2.7227565316168118E-2"/>
    <s v="0000009"/>
    <n v="2.9812986755295402E-2"/>
    <n v="39.92307692307692"/>
    <s v="9 Boston House"/>
    <s v="Boston and Balcombe ASTs"/>
    <b v="0"/>
    <s v="AST"/>
    <s v="AST"/>
    <b v="0"/>
    <n v="539"/>
    <s v="070021"/>
    <n v="657"/>
    <d v="2017-02-05T00:00:00"/>
    <s v="F09BO"/>
    <n v="0"/>
    <n v="2.2009844380948905E-2"/>
    <n v="5.1122144872144872E-2"/>
    <n v="660250"/>
    <n v="0.9"/>
    <m/>
    <n v="17977"/>
    <n v="283582"/>
    <s v="AST"/>
  </r>
  <r>
    <m/>
    <s v=""/>
    <n v="3594"/>
    <n v="0"/>
    <b v="0"/>
    <s v=""/>
    <s v="4"/>
    <s v="St James Court"/>
    <s v="KT1"/>
    <x v="1"/>
    <s v="Surrey"/>
    <s v="4K2B"/>
    <n v="1404"/>
    <m/>
    <n v="0"/>
    <n v="660"/>
    <s v="RBS"/>
    <m/>
    <d v="2002-04-30T00:00:00"/>
    <d v="2015-01-10T00:00:00"/>
    <d v="2015-02-16T00:00:00"/>
    <d v="2015-02-16T00:00:00"/>
    <s v="29-May-2019"/>
    <n v="0"/>
    <n v="20760"/>
    <d v="2015-03-02T00:00:00"/>
    <d v="2015-05-08T00:00:00"/>
    <m/>
    <m/>
    <n v="4"/>
    <m/>
    <m/>
    <m/>
    <n v="0"/>
    <s v="F.Leigh"/>
    <s v=""/>
    <s v=""/>
    <n v="0.03"/>
    <n v="0"/>
    <n v="20"/>
    <n v="0"/>
    <n v="430000"/>
    <n v="420000"/>
    <n v="0"/>
    <n v="0"/>
    <n v="0"/>
    <n v="0"/>
    <n v="0"/>
    <n v="0"/>
    <n v="420000"/>
    <n v="0"/>
    <b v="0"/>
    <b v="0"/>
    <n v="0"/>
    <n v="0"/>
    <n v="0"/>
    <n v="208948"/>
    <n v="0"/>
    <n v="0"/>
    <m/>
    <s v="FC"/>
    <n v="0"/>
    <s v="Duffin"/>
    <b v="0"/>
    <b v="0"/>
    <b v="0"/>
    <b v="0"/>
    <b v="0"/>
    <n v="0"/>
    <b v="0"/>
    <m/>
    <n v="9"/>
    <m/>
    <n v="1730"/>
    <n v="399.23076923076923"/>
    <n v="208948"/>
    <n v="15120"/>
    <n v="174932"/>
    <n v="0.83720351475008137"/>
    <n v="0.41650476190476188"/>
    <n v="636.36363636363637"/>
    <n v="20160"/>
    <n v="0"/>
    <n v="15120"/>
    <n v="420000"/>
    <n v="5.2030075187969926E-2"/>
    <n v="4.851127819548872E-2"/>
    <s v="0000004"/>
    <n v="2.976190476190476E-2"/>
    <n v="31.454545454545453"/>
    <s v="4 St James Court"/>
    <s v="St James Court ASTs"/>
    <b v="0"/>
    <s v="AST"/>
    <s v=""/>
    <b v="0"/>
    <n v="0"/>
    <s v="070008"/>
    <n v="2322"/>
    <d v="2015-05-30T00:00:00"/>
    <s v="F004"/>
    <n v="0"/>
    <n v="3.6421052011332118E-2"/>
    <n v="9.2635488255451121E-2"/>
    <n v="399000"/>
    <n v="0.95"/>
    <m/>
    <n v="19356"/>
    <n v="174932"/>
    <s v="AST"/>
  </r>
  <r>
    <m/>
    <s v=""/>
    <n v="1934"/>
    <n v="0"/>
    <b v="0"/>
    <s v=""/>
    <s v="303"/>
    <s v="Circle (the)"/>
    <s v="SE1"/>
    <x v="10"/>
    <s v="South East London (Inner)"/>
    <s v="2KB Std"/>
    <n v="2471"/>
    <m/>
    <n v="0"/>
    <n v="538"/>
    <s v="Uncharged"/>
    <m/>
    <d v="2006-12-06T00:00:00"/>
    <m/>
    <m/>
    <d v="2017-03-03T00:00:00"/>
    <s v="31-Mar-2020"/>
    <n v="0"/>
    <n v="20784"/>
    <d v="2014-01-06T00:00:00"/>
    <d v="2014-02-21T00:00:00"/>
    <d v="2017-03-07T00:00:00"/>
    <m/>
    <n v="4"/>
    <m/>
    <m/>
    <m/>
    <n v="0"/>
    <s v="Circle/Chestertons"/>
    <s v=""/>
    <s v=""/>
    <n v="0.03"/>
    <n v="0"/>
    <n v="20"/>
    <n v="0"/>
    <n v="565000"/>
    <n v="520000"/>
    <n v="0"/>
    <n v="0"/>
    <n v="0"/>
    <n v="0"/>
    <n v="0"/>
    <n v="0"/>
    <n v="520000"/>
    <n v="0"/>
    <b v="0"/>
    <b v="0"/>
    <n v="0"/>
    <n v="0"/>
    <n v="0"/>
    <n v="346303"/>
    <n v="0"/>
    <n v="0"/>
    <m/>
    <s v="PY"/>
    <n v="0"/>
    <s v="Supreme"/>
    <b v="0"/>
    <b v="0"/>
    <b v="0"/>
    <b v="0"/>
    <b v="0"/>
    <n v="0"/>
    <b v="1"/>
    <n v="108"/>
    <n v="6"/>
    <m/>
    <n v="1732"/>
    <n v="399.69230769230768"/>
    <n v="346303"/>
    <n v="18720"/>
    <n v="128977"/>
    <n v="0.37243974207558123"/>
    <n v="0.24803269230769232"/>
    <n v="966.54275092936803"/>
    <n v="20280"/>
    <n v="0"/>
    <n v="18720"/>
    <n v="520000"/>
    <n v="4.2072874493927125E-2"/>
    <n v="3.5979757085020242E-2"/>
    <s v="0000303"/>
    <n v="2.4852071005917159E-2"/>
    <n v="38.631970260223049"/>
    <s v="303 Circle (the)"/>
    <s v="Circle ASTs"/>
    <b v="0"/>
    <s v="AST"/>
    <s v="AST"/>
    <b v="0"/>
    <n v="539"/>
    <s v="070012"/>
    <n v="598"/>
    <d v="2017-04-01T00:00:00"/>
    <s v="F303"/>
    <n v="0"/>
    <n v="2.945101164420124E-2"/>
    <n v="5.1324995740724161E-2"/>
    <n v="494000"/>
    <n v="0.92500000000000004"/>
    <m/>
    <n v="17774"/>
    <n v="128977"/>
    <s v="AST"/>
  </r>
  <r>
    <m/>
    <s v=""/>
    <n v="2789"/>
    <n v="0"/>
    <b v="0"/>
    <s v=""/>
    <s v="6"/>
    <s v="Restoration Square"/>
    <s v="SW11"/>
    <x v="10"/>
    <s v="South West London (outer)"/>
    <s v="3KB Sm"/>
    <n v="2077"/>
    <m/>
    <n v="0"/>
    <n v="689"/>
    <s v="Uncharged"/>
    <m/>
    <d v="2011-09-30T00:00:00"/>
    <m/>
    <m/>
    <d v="2013-09-30T00:00:00"/>
    <s v="13-Apr-2019"/>
    <n v="0"/>
    <n v="20790"/>
    <d v="2013-10-01T00:00:00"/>
    <d v="2013-11-22T00:00:00"/>
    <m/>
    <m/>
    <n v="4"/>
    <m/>
    <m/>
    <m/>
    <n v="0"/>
    <s v="First Union"/>
    <s v=""/>
    <s v=""/>
    <n v="0.03"/>
    <n v="0"/>
    <n v="20"/>
    <n v="0"/>
    <n v="625000"/>
    <n v="565000"/>
    <n v="0"/>
    <n v="0"/>
    <n v="0"/>
    <n v="0"/>
    <n v="0"/>
    <n v="0"/>
    <n v="565000"/>
    <n v="0"/>
    <b v="0"/>
    <b v="0"/>
    <n v="0"/>
    <n v="0"/>
    <n v="0"/>
    <n v="417868"/>
    <n v="0"/>
    <n v="0"/>
    <m/>
    <s v="MB"/>
    <n v="0"/>
    <s v="Black"/>
    <b v="0"/>
    <b v="0"/>
    <b v="0"/>
    <b v="0"/>
    <b v="0"/>
    <n v="0"/>
    <b v="0"/>
    <m/>
    <n v="7"/>
    <m/>
    <n v="1732.5"/>
    <n v="399.80769230769232"/>
    <n v="417868"/>
    <n v="20340"/>
    <n v="98542"/>
    <n v="0.2358208812352226"/>
    <n v="0.17441061946902656"/>
    <n v="820.02902757619734"/>
    <n v="19800"/>
    <n v="0"/>
    <n v="20340"/>
    <n v="565000"/>
    <n v="3.8733115975780157E-2"/>
    <n v="3.4863530507685141E-2"/>
    <s v="0000006"/>
    <n v="0.05"/>
    <n v="30.174165457184326"/>
    <s v="6 Restoration Square"/>
    <s v="Restoration Square ASTs"/>
    <b v="0"/>
    <s v="AST"/>
    <s v=""/>
    <b v="0"/>
    <n v="0"/>
    <s v="018007"/>
    <n v="1500"/>
    <d v="2018-04-13T00:00:00"/>
    <s v="F006"/>
    <n v="0"/>
    <n v="2.7113180721311386E-2"/>
    <n v="4.4782084294561916E-2"/>
    <n v="536750"/>
    <n v="0.95"/>
    <m/>
    <n v="18713"/>
    <n v="98542"/>
    <s v="AST"/>
  </r>
  <r>
    <m/>
    <s v=""/>
    <n v="2843"/>
    <n v="0"/>
    <b v="0"/>
    <s v=""/>
    <s v="99"/>
    <s v="Eamont Court"/>
    <s v="NW8"/>
    <x v="10"/>
    <s v="N1"/>
    <s v="3KBupper"/>
    <n v="3316"/>
    <m/>
    <n v="0"/>
    <n v="634"/>
    <s v="Uncharged"/>
    <m/>
    <d v="2000-05-17T00:00:00"/>
    <m/>
    <m/>
    <d v="2016-09-18T00:00:00"/>
    <s v="30-Apr-2019"/>
    <n v="0"/>
    <n v="20796"/>
    <m/>
    <m/>
    <m/>
    <m/>
    <n v="4"/>
    <m/>
    <m/>
    <m/>
    <n v="0"/>
    <s v="K.Gold/Chestertons"/>
    <s v=""/>
    <s v=""/>
    <n v="0.03"/>
    <n v="0"/>
    <n v="20"/>
    <n v="0"/>
    <n v="700000"/>
    <n v="675000"/>
    <n v="0"/>
    <n v="0"/>
    <n v="0"/>
    <n v="0"/>
    <n v="0"/>
    <n v="0"/>
    <n v="675000"/>
    <n v="0"/>
    <b v="0"/>
    <b v="0"/>
    <n v="0"/>
    <n v="0"/>
    <n v="0"/>
    <n v="183037"/>
    <n v="0"/>
    <n v="0"/>
    <m/>
    <s v="PY"/>
    <n v="0"/>
    <s v=""/>
    <b v="0"/>
    <b v="0"/>
    <b v="0"/>
    <b v="0"/>
    <b v="0"/>
    <n v="0"/>
    <b v="0"/>
    <m/>
    <m/>
    <m/>
    <n v="1733"/>
    <n v="399.92307692307691"/>
    <n v="183037"/>
    <n v="24300"/>
    <n v="433913"/>
    <n v="2.3706299819162244"/>
    <n v="0.64283407407407411"/>
    <n v="1064.6687697160883"/>
    <n v="19800"/>
    <n v="0"/>
    <n v="24300"/>
    <n v="675000"/>
    <n v="3.2430409356725143E-2"/>
    <n v="2.7259259259259261E-2"/>
    <s v="0000099"/>
    <n v="5.0303030303030301E-2"/>
    <n v="32.801261829652994"/>
    <s v="99 Eamont Court"/>
    <s v="Eamont Court ASTs"/>
    <b v="0"/>
    <s v="AST"/>
    <s v="AST"/>
    <b v="0"/>
    <n v="0"/>
    <s v="101102"/>
    <n v="1556"/>
    <d v="2016-09-21T00:00:00"/>
    <s v="F099"/>
    <n v="0"/>
    <n v="2.2701286163106994E-2"/>
    <n v="9.5499816976895385E-2"/>
    <n v="641250"/>
    <n v="0.95"/>
    <m/>
    <n v="17480"/>
    <n v="433913"/>
    <s v="AST"/>
  </r>
  <r>
    <m/>
    <s v=""/>
    <n v="4499"/>
    <n v="0"/>
    <b v="0"/>
    <s v=""/>
    <s v="1"/>
    <s v="Quenington Mansions"/>
    <s v="SW6 5AU"/>
    <x v="2"/>
    <s v="South West London/surrey"/>
    <s v="4KB"/>
    <n v="0"/>
    <m/>
    <n v="0"/>
    <n v="968"/>
    <s v="Uncharged"/>
    <m/>
    <d v="2018-09-11T00:00:00"/>
    <m/>
    <m/>
    <m/>
    <s v="17-Nov-2019"/>
    <n v="0"/>
    <n v="20796"/>
    <m/>
    <m/>
    <m/>
    <m/>
    <n v="4"/>
    <m/>
    <m/>
    <m/>
    <n v="0"/>
    <s v=""/>
    <s v=""/>
    <s v=""/>
    <n v="0.03"/>
    <n v="0"/>
    <n v="20"/>
    <n v="0"/>
    <n v="0"/>
    <n v="790000"/>
    <n v="0"/>
    <n v="0"/>
    <n v="0"/>
    <n v="0"/>
    <n v="0"/>
    <n v="0"/>
    <n v="790000"/>
    <n v="0"/>
    <b v="0"/>
    <b v="0"/>
    <n v="0"/>
    <n v="0"/>
    <n v="0"/>
    <n v="739169"/>
    <n v="0"/>
    <n v="0"/>
    <m/>
    <s v="AL"/>
    <n v="0"/>
    <s v=""/>
    <b v="0"/>
    <b v="0"/>
    <b v="0"/>
    <b v="0"/>
    <b v="0"/>
    <n v="0"/>
    <b v="0"/>
    <m/>
    <m/>
    <m/>
    <n v="1733"/>
    <n v="399.92307692307691"/>
    <n v="739169"/>
    <n v="28440"/>
    <n v="-17109"/>
    <n v="-2.3146262897929974E-2"/>
    <n v="-2.1656962025316456E-2"/>
    <n v="816.11570247933889"/>
    <n v="0"/>
    <n v="0"/>
    <n v="28440"/>
    <n v="790000"/>
    <n v="2.7709526982011991E-2"/>
    <n v="2.7709526982011991E-2"/>
    <s v="0000001"/>
    <n v="0"/>
    <n v="21.483471074380166"/>
    <s v="1 Quenington Mansions"/>
    <s v="Quenington Mansions ASTs - Legacy Portfolio"/>
    <b v="0"/>
    <s v="AST"/>
    <s v=""/>
    <b v="0"/>
    <n v="0"/>
    <s v="070047"/>
    <n v="3250"/>
    <d v="2017-11-18T00:00:00"/>
    <s v="F001"/>
    <n v="0"/>
    <n v="1.9396668557085092E-2"/>
    <n v="2.8134296757575061E-2"/>
    <n v="750500"/>
    <n v="0.91"/>
    <m/>
    <n v="20796"/>
    <n v="-17109"/>
    <s v="AST"/>
  </r>
  <r>
    <m/>
    <s v=""/>
    <n v="2742"/>
    <n v="0"/>
    <b v="0"/>
    <s v=""/>
    <s v="53"/>
    <s v="Delaware Mansions"/>
    <s v="W9"/>
    <x v="10"/>
    <s v="W9"/>
    <s v="3KB L"/>
    <n v="2456"/>
    <m/>
    <n v="0"/>
    <n v="797"/>
    <s v="HSBC"/>
    <m/>
    <d v="1990-06-24T00:00:00"/>
    <m/>
    <m/>
    <d v="2016-10-10T00:00:00"/>
    <s v="03-May-2019"/>
    <n v="0"/>
    <n v="20800"/>
    <d v="2014-04-22T00:00:00"/>
    <d v="2014-05-16T00:00:00"/>
    <m/>
    <m/>
    <n v="4"/>
    <m/>
    <m/>
    <m/>
    <n v="0"/>
    <s v="K.Gold"/>
    <s v=""/>
    <s v=""/>
    <n v="0.03"/>
    <n v="0"/>
    <n v="20"/>
    <n v="0"/>
    <n v="810000"/>
    <n v="825000"/>
    <n v="0"/>
    <n v="0"/>
    <n v="0"/>
    <n v="0"/>
    <n v="0"/>
    <n v="0"/>
    <n v="825000"/>
    <n v="0"/>
    <b v="1"/>
    <b v="0"/>
    <n v="0"/>
    <n v="0"/>
    <n v="0"/>
    <n v="147549"/>
    <n v="0"/>
    <n v="0"/>
    <m/>
    <s v="PY"/>
    <n v="0"/>
    <s v="Duffin"/>
    <b v="0"/>
    <b v="0"/>
    <b v="0"/>
    <b v="0"/>
    <b v="0"/>
    <n v="0"/>
    <b v="0"/>
    <m/>
    <n v="3"/>
    <m/>
    <n v="1733.3333333333333"/>
    <n v="400"/>
    <n v="147549"/>
    <n v="29700"/>
    <n v="606501"/>
    <n v="4.1105056625256697"/>
    <n v="0.73515272727272729"/>
    <n v="1035.1317440401506"/>
    <n v="21580"/>
    <n v="0"/>
    <n v="29700"/>
    <n v="825000"/>
    <n v="2.6539074960127591E-2"/>
    <n v="2.3405422647527912E-2"/>
    <s v="0000053"/>
    <n v="-3.614457831325301E-2"/>
    <n v="26.097867001254706"/>
    <s v="53 Delaware Mansions"/>
    <s v="Delaware Mansions ASTs"/>
    <b v="0"/>
    <s v="AST"/>
    <s v="AST"/>
    <b v="0"/>
    <n v="0"/>
    <s v="013009"/>
    <n v="1451"/>
    <d v="2018-05-04T00:00:00"/>
    <s v="F053"/>
    <n v="0"/>
    <n v="1.8577352155718888E-2"/>
    <n v="0.12432480057472432"/>
    <n v="783750"/>
    <n v="0.875"/>
    <m/>
    <n v="18344"/>
    <n v="606501"/>
    <s v="AST"/>
  </r>
  <r>
    <d v="2001-08-09T00:00:00"/>
    <s v="10:59:07"/>
    <n v="701"/>
    <n v="30"/>
    <b v="0"/>
    <s v=""/>
    <s v="10"/>
    <s v="Townshend Court"/>
    <s v="NW8 7DP"/>
    <x v="10"/>
    <s v="North West London (Inner)"/>
    <s v="3KB"/>
    <n v="2975"/>
    <m/>
    <n v="0"/>
    <n v="617"/>
    <s v="RBS"/>
    <d v="2004-06-01T00:00:00"/>
    <d v="2000-05-17T00:00:00"/>
    <m/>
    <m/>
    <d v="2017-12-11T00:00:00"/>
    <s v="23-Mar-2020"/>
    <n v="0"/>
    <n v="20800"/>
    <d v="2016-11-20T00:00:00"/>
    <d v="2017-02-08T00:00:00"/>
    <m/>
    <m/>
    <n v="4"/>
    <m/>
    <m/>
    <m/>
    <n v="0"/>
    <s v=""/>
    <s v=""/>
    <s v=""/>
    <n v="0.03"/>
    <n v="0"/>
    <n v="20"/>
    <n v="0"/>
    <n v="600000"/>
    <n v="675000"/>
    <n v="0"/>
    <n v="0"/>
    <n v="0"/>
    <n v="0"/>
    <n v="0"/>
    <n v="0"/>
    <n v="675000"/>
    <n v="0"/>
    <b v="0"/>
    <b v="0"/>
    <n v="0"/>
    <n v="0"/>
    <n v="0"/>
    <n v="266233"/>
    <n v="0"/>
    <n v="0"/>
    <d v="2001-06-08T00:00:00"/>
    <s v="PY"/>
    <n v="0"/>
    <s v="N.Fleet"/>
    <b v="0"/>
    <b v="0"/>
    <b v="0"/>
    <b v="0"/>
    <b v="0"/>
    <n v="0"/>
    <b v="1"/>
    <m/>
    <n v="11"/>
    <m/>
    <n v="1733.3333333333333"/>
    <n v="400"/>
    <n v="266233"/>
    <n v="24300"/>
    <n v="350717"/>
    <n v="1.3173310596357326"/>
    <n v="0.51958074074074079"/>
    <n v="1094.0032414910859"/>
    <n v="20800"/>
    <n v="0"/>
    <n v="24300"/>
    <n v="675000"/>
    <n v="3.2436647173489278E-2"/>
    <n v="2.6956725146198832E-2"/>
    <s v="0000010"/>
    <n v="0"/>
    <n v="33.711507293354941"/>
    <s v="10 Townshend Court"/>
    <s v="Townshend Court ASTs"/>
    <b v="0"/>
    <s v="AST"/>
    <s v="AST"/>
    <b v="0"/>
    <n v="539"/>
    <s v="101103"/>
    <n v="68"/>
    <d v="2018-03-24T00:00:00"/>
    <s v="F010"/>
    <n v="0"/>
    <n v="2.2705652634767527E-2"/>
    <n v="6.4928089305232639E-2"/>
    <n v="641250"/>
    <n v="0.95"/>
    <m/>
    <n v="17286"/>
    <n v="350717"/>
    <s v="AST"/>
  </r>
  <r>
    <m/>
    <s v=""/>
    <n v="1827"/>
    <n v="0"/>
    <b v="0"/>
    <s v=""/>
    <s v="21"/>
    <s v="Garden Court"/>
    <s v="TW9 3JS"/>
    <x v="2"/>
    <s v="Surrey"/>
    <s v="4KB"/>
    <n v="1569"/>
    <m/>
    <n v="0"/>
    <n v="861"/>
    <s v="HSBC"/>
    <d v="2006-09-19T00:00:00"/>
    <d v="2006-05-26T00:00:00"/>
    <m/>
    <m/>
    <m/>
    <s v="06-Aug-2017"/>
    <n v="0"/>
    <n v="20880"/>
    <d v="2010-08-02T00:00:00"/>
    <d v="2010-08-06T00:00:00"/>
    <m/>
    <m/>
    <n v="4"/>
    <m/>
    <m/>
    <m/>
    <n v="0"/>
    <s v=""/>
    <s v=""/>
    <s v=""/>
    <n v="0.03"/>
    <n v="0"/>
    <n v="20"/>
    <n v="0"/>
    <n v="575000"/>
    <n v="530000"/>
    <n v="0"/>
    <n v="0"/>
    <n v="0"/>
    <n v="0"/>
    <n v="0"/>
    <n v="0"/>
    <n v="530000"/>
    <n v="0"/>
    <b v="0"/>
    <b v="0"/>
    <n v="0"/>
    <n v="0"/>
    <n v="0"/>
    <n v="329342"/>
    <n v="0"/>
    <n v="0"/>
    <m/>
    <s v="PY"/>
    <n v="0"/>
    <s v="Black"/>
    <b v="0"/>
    <b v="0"/>
    <b v="0"/>
    <b v="0"/>
    <b v="0"/>
    <n v="0"/>
    <b v="1"/>
    <m/>
    <n v="0"/>
    <m/>
    <n v="1740"/>
    <n v="401.53846153846155"/>
    <n v="329342"/>
    <n v="19080"/>
    <n v="155078"/>
    <n v="0.47087222401029932"/>
    <n v="0.29260000000000003"/>
    <n v="615.56329849012775"/>
    <n v="16839"/>
    <n v="0"/>
    <n v="19080"/>
    <n v="530000"/>
    <n v="4.1469712015888775E-2"/>
    <n v="3.7283018867924525E-2"/>
    <s v="0000021"/>
    <n v="0.23997862105825762"/>
    <n v="24.250871080139373"/>
    <s v="21 Garden Court"/>
    <s v="Garden Court ASTs"/>
    <b v="0"/>
    <s v="AST"/>
    <s v=""/>
    <b v="0"/>
    <n v="539"/>
    <s v="070011"/>
    <n v="518"/>
    <d v="2010-08-07T00:00:00"/>
    <s v="F021"/>
    <n v="0"/>
    <n v="2.9028797916764652E-2"/>
    <n v="5.6998500039472648E-2"/>
    <n v="503500"/>
    <n v="0.95"/>
    <m/>
    <n v="18772"/>
    <n v="155078"/>
    <s v="AST"/>
  </r>
  <r>
    <m/>
    <s v=""/>
    <n v="1831"/>
    <n v="0"/>
    <b v="0"/>
    <s v=""/>
    <s v="30"/>
    <s v="Garden Court"/>
    <s v="TW9 3JS"/>
    <x v="2"/>
    <s v="Surrey"/>
    <s v="4KB"/>
    <n v="1569"/>
    <m/>
    <n v="0"/>
    <n v="840"/>
    <s v="HSBC"/>
    <d v="2006-09-19T00:00:00"/>
    <d v="2006-05-26T00:00:00"/>
    <m/>
    <m/>
    <d v="2009-09-20T00:00:00"/>
    <s v="03-Oct-2017"/>
    <n v="0"/>
    <n v="20940"/>
    <m/>
    <m/>
    <m/>
    <m/>
    <n v="4"/>
    <m/>
    <m/>
    <m/>
    <n v="0"/>
    <s v="F.Leigh/A.Roberts"/>
    <s v=""/>
    <s v=""/>
    <n v="0.03"/>
    <n v="0"/>
    <n v="20"/>
    <n v="0"/>
    <n v="575000"/>
    <n v="530000"/>
    <n v="0"/>
    <n v="0"/>
    <n v="0"/>
    <n v="0"/>
    <n v="0"/>
    <n v="0"/>
    <n v="530000"/>
    <n v="0"/>
    <b v="0"/>
    <b v="0"/>
    <n v="0"/>
    <n v="0"/>
    <n v="0"/>
    <n v="329341"/>
    <n v="0"/>
    <n v="0"/>
    <m/>
    <s v="PY"/>
    <n v="0"/>
    <s v=""/>
    <b v="0"/>
    <b v="0"/>
    <b v="0"/>
    <b v="0"/>
    <b v="0"/>
    <n v="0"/>
    <b v="1"/>
    <m/>
    <m/>
    <m/>
    <n v="1745"/>
    <n v="402.69230769230768"/>
    <n v="329341"/>
    <n v="19080"/>
    <n v="155079"/>
    <n v="0.47087669011753774"/>
    <n v="0.2926018867924528"/>
    <n v="630.95238095238096"/>
    <n v="20340"/>
    <n v="0"/>
    <n v="19080"/>
    <n v="530000"/>
    <n v="4.1588877855014895E-2"/>
    <n v="3.7402184707050645E-2"/>
    <s v="0000030"/>
    <n v="2.9498525073746312E-2"/>
    <n v="24.928571428571427"/>
    <s v="30 Garden Court"/>
    <s v="Garden Court ASTs"/>
    <b v="0"/>
    <s v="AST"/>
    <s v=""/>
    <b v="0"/>
    <n v="539"/>
    <s v="070011"/>
    <n v="522"/>
    <d v="2010-10-04T00:00:00"/>
    <s v="F030"/>
    <n v="0"/>
    <n v="2.9112214002732367E-2"/>
    <n v="5.7180855101551277E-2"/>
    <n v="503500"/>
    <n v="0.95"/>
    <m/>
    <n v="18832"/>
    <n v="155079"/>
    <s v="AST"/>
  </r>
  <r>
    <m/>
    <s v=""/>
    <n v="1975"/>
    <n v="0"/>
    <b v="0"/>
    <s v=""/>
    <s v="5"/>
    <s v="Balcombe House"/>
    <s v="NW1 6HA"/>
    <x v="10"/>
    <s v="NW1"/>
    <s v="2KB"/>
    <n v="1683"/>
    <m/>
    <n v="0"/>
    <n v="436"/>
    <s v="Uncharged"/>
    <m/>
    <d v="2007-01-24T00:00:00"/>
    <m/>
    <m/>
    <d v="2017-01-01T00:00:00"/>
    <s v="31-Mar-2019"/>
    <n v="0"/>
    <n v="21000"/>
    <d v="2017-01-06T00:00:00"/>
    <d v="2017-03-10T00:00:00"/>
    <m/>
    <m/>
    <n v="4"/>
    <m/>
    <m/>
    <m/>
    <n v="0"/>
    <s v=""/>
    <s v=""/>
    <s v=""/>
    <n v="0.03"/>
    <n v="0"/>
    <n v="20"/>
    <n v="0"/>
    <n v="550000"/>
    <n v="550000"/>
    <n v="0"/>
    <n v="0"/>
    <n v="0"/>
    <n v="0"/>
    <n v="0"/>
    <n v="0"/>
    <n v="550000"/>
    <n v="0"/>
    <b v="0"/>
    <b v="0"/>
    <n v="0"/>
    <n v="0"/>
    <n v="0"/>
    <n v="343992"/>
    <n v="0"/>
    <n v="0"/>
    <m/>
    <s v="PY"/>
    <n v="0"/>
    <s v="ASK"/>
    <b v="0"/>
    <b v="0"/>
    <b v="0"/>
    <b v="0"/>
    <b v="0"/>
    <n v="0"/>
    <b v="0"/>
    <m/>
    <n v="9"/>
    <m/>
    <n v="1750"/>
    <n v="403.84615384615387"/>
    <n v="343992"/>
    <n v="19800"/>
    <n v="158708"/>
    <n v="0.461371194678946"/>
    <n v="0.28855999999999998"/>
    <n v="1261.4678899082569"/>
    <n v="20800"/>
    <n v="0"/>
    <n v="19800"/>
    <n v="550000"/>
    <n v="4.0191387559808611E-2"/>
    <n v="3.5938755980861242E-2"/>
    <s v="0000005"/>
    <n v="9.6153846153846159E-3"/>
    <n v="48.165137614678898"/>
    <s v="5 Balcombe House"/>
    <s v="Boston and Balcombe ASTs"/>
    <b v="0"/>
    <s v="AST"/>
    <s v="AST"/>
    <b v="0"/>
    <n v="539"/>
    <s v="070021"/>
    <n v="638"/>
    <d v="2017-04-01T00:00:00"/>
    <s v="F05BA"/>
    <n v="0"/>
    <n v="2.8133970812747353E-2"/>
    <n v="5.4588478801832603E-2"/>
    <n v="522500"/>
    <n v="0.9"/>
    <m/>
    <n v="18778"/>
    <n v="158708"/>
    <s v="AST"/>
  </r>
  <r>
    <m/>
    <s v=""/>
    <n v="1828"/>
    <n v="0"/>
    <b v="0"/>
    <s v=""/>
    <s v="22"/>
    <s v="Garden Court"/>
    <s v="TW9 3JS"/>
    <x v="2"/>
    <s v="Surrey"/>
    <s v="4KB"/>
    <n v="1569"/>
    <m/>
    <n v="0"/>
    <n v="826"/>
    <s v="HSBC"/>
    <d v="2006-09-19T00:00:00"/>
    <d v="2006-05-26T00:00:00"/>
    <m/>
    <m/>
    <d v="2018-01-01T00:00:00"/>
    <s v="28-Mar-2019"/>
    <n v="0"/>
    <n v="21000"/>
    <d v="2016-01-20T00:00:00"/>
    <d v="2016-02-19T00:00:00"/>
    <m/>
    <m/>
    <n v="4"/>
    <m/>
    <m/>
    <m/>
    <n v="0"/>
    <s v="F.Leigh/A.Roberts"/>
    <s v=""/>
    <s v=""/>
    <n v="0.03"/>
    <n v="0"/>
    <n v="20"/>
    <n v="0"/>
    <n v="575000"/>
    <n v="530000"/>
    <n v="0"/>
    <n v="0"/>
    <n v="0"/>
    <n v="0"/>
    <n v="0"/>
    <n v="0"/>
    <n v="530000"/>
    <n v="0"/>
    <b v="1"/>
    <b v="0"/>
    <n v="0"/>
    <n v="0"/>
    <n v="0"/>
    <n v="324652"/>
    <n v="0"/>
    <n v="0"/>
    <m/>
    <s v="PY"/>
    <n v="0"/>
    <s v="Askey"/>
    <b v="0"/>
    <b v="0"/>
    <b v="0"/>
    <b v="0"/>
    <b v="0"/>
    <n v="0"/>
    <b v="1"/>
    <m/>
    <n v="4"/>
    <m/>
    <n v="1750"/>
    <n v="403.84615384615387"/>
    <n v="324652"/>
    <n v="19080"/>
    <n v="159768"/>
    <n v="0.49212079395783792"/>
    <n v="0.30144905660377358"/>
    <n v="641.6464891041162"/>
    <n v="21600"/>
    <n v="0"/>
    <n v="19080"/>
    <n v="530000"/>
    <n v="4.1708043694141016E-2"/>
    <n v="3.7521350546176765E-2"/>
    <s v="0000022"/>
    <n v="-2.7777777777777776E-2"/>
    <n v="25.423728813559322"/>
    <s v="22 Garden Court"/>
    <s v="Garden Court ASTs"/>
    <b v="0"/>
    <s v="AST"/>
    <s v="AST"/>
    <b v="0"/>
    <n v="539"/>
    <s v="070011"/>
    <n v="519"/>
    <d v="2018-03-28T00:00:00"/>
    <s v="F022"/>
    <n v="0"/>
    <n v="2.9195630088700086E-2"/>
    <n v="5.8191540480268103E-2"/>
    <n v="503500"/>
    <n v="0.95"/>
    <m/>
    <n v="18892"/>
    <n v="159768"/>
    <s v="AST"/>
  </r>
  <r>
    <m/>
    <s v=""/>
    <n v="1836"/>
    <n v="0"/>
    <b v="0"/>
    <s v=""/>
    <s v="31"/>
    <s v="Garden Court"/>
    <s v="TW9 3JS"/>
    <x v="2"/>
    <s v="Surrey"/>
    <s v="4KB"/>
    <n v="1569"/>
    <m/>
    <n v="0"/>
    <n v="840"/>
    <s v="HSBC"/>
    <d v="2006-09-19T00:00:00"/>
    <d v="2006-05-26T00:00:00"/>
    <m/>
    <m/>
    <d v="2018-10-08T00:00:00"/>
    <s v="17-Feb-2020"/>
    <n v="0"/>
    <n v="21000"/>
    <d v="2018-10-19T00:00:00"/>
    <d v="2018-10-29T00:00:00"/>
    <m/>
    <m/>
    <n v="4"/>
    <m/>
    <m/>
    <m/>
    <n v="0"/>
    <s v="F.Leigh"/>
    <s v=""/>
    <s v=""/>
    <n v="0.03"/>
    <n v="0"/>
    <n v="20"/>
    <n v="0"/>
    <n v="575000"/>
    <n v="480000"/>
    <n v="0"/>
    <n v="0"/>
    <n v="0"/>
    <n v="0"/>
    <n v="0"/>
    <n v="0"/>
    <n v="530000"/>
    <n v="0"/>
    <b v="1"/>
    <b v="0"/>
    <n v="0"/>
    <n v="0"/>
    <n v="0"/>
    <n v="323969"/>
    <n v="0"/>
    <n v="0"/>
    <m/>
    <s v="PY"/>
    <n v="0"/>
    <s v="Askey"/>
    <b v="0"/>
    <b v="0"/>
    <b v="0"/>
    <b v="0"/>
    <b v="0"/>
    <n v="0"/>
    <b v="1"/>
    <m/>
    <n v="1"/>
    <m/>
    <n v="1750"/>
    <n v="403.84615384615387"/>
    <n v="323969"/>
    <n v="19080"/>
    <n v="160451"/>
    <n v="0.49526652241418162"/>
    <n v="0.30273773584905661"/>
    <n v="630.95238095238096"/>
    <n v="21216"/>
    <n v="0"/>
    <n v="19080"/>
    <n v="530000"/>
    <n v="4.1708043694141016E-2"/>
    <n v="3.7521350546176765E-2"/>
    <s v="0000031"/>
    <n v="-1.0180995475113122E-2"/>
    <n v="25"/>
    <s v="31 Garden Court"/>
    <s v="Garden Court ASTs"/>
    <b v="0"/>
    <s v="Vacant"/>
    <s v="AST"/>
    <b v="0"/>
    <n v="539"/>
    <s v="070011"/>
    <n v="527"/>
    <d v="2019-02-18T00:00:00"/>
    <s v="F031"/>
    <n v="0"/>
    <n v="2.9195630088700086E-2"/>
    <n v="5.831422142242005E-2"/>
    <n v="503500"/>
    <n v="0.95"/>
    <m/>
    <n v="18892"/>
    <n v="160451"/>
    <s v="AST"/>
  </r>
  <r>
    <m/>
    <s v=""/>
    <n v="4487"/>
    <n v="0"/>
    <b v="0"/>
    <s v=""/>
    <s v="8A"/>
    <s v="Harvard Mansions"/>
    <s v="SW11 1TB"/>
    <x v="2"/>
    <s v="South West London/surrey"/>
    <s v="3KB"/>
    <n v="0"/>
    <m/>
    <n v="0"/>
    <n v="843"/>
    <s v="Uncharged"/>
    <m/>
    <d v="2018-09-11T00:00:00"/>
    <m/>
    <m/>
    <d v="2019-02-16T00:00:00"/>
    <s v="17-Feb-2020"/>
    <n v="0"/>
    <n v="21000"/>
    <m/>
    <m/>
    <m/>
    <m/>
    <n v="4"/>
    <m/>
    <m/>
    <m/>
    <n v="0"/>
    <s v=""/>
    <s v=""/>
    <s v=""/>
    <n v="0.03"/>
    <n v="0"/>
    <n v="20"/>
    <n v="0"/>
    <n v="0"/>
    <n v="514000"/>
    <n v="0"/>
    <n v="0"/>
    <n v="0"/>
    <n v="0"/>
    <n v="0"/>
    <n v="0"/>
    <n v="514000"/>
    <n v="0"/>
    <b v="0"/>
    <b v="0"/>
    <n v="0"/>
    <n v="0"/>
    <n v="0"/>
    <n v="484741"/>
    <n v="0"/>
    <n v="0"/>
    <m/>
    <s v="SL"/>
    <n v="0"/>
    <s v=""/>
    <b v="0"/>
    <b v="0"/>
    <b v="0"/>
    <b v="0"/>
    <b v="0"/>
    <n v="1"/>
    <b v="0"/>
    <m/>
    <m/>
    <m/>
    <n v="1750"/>
    <n v="403.84615384615387"/>
    <n v="484741"/>
    <n v="18504"/>
    <n v="-14945"/>
    <n v="-3.0830897324550636E-2"/>
    <n v="-2.9075875486381322E-2"/>
    <n v="609.72716488730725"/>
    <n v="20280"/>
    <n v="0"/>
    <n v="18504"/>
    <n v="514000"/>
    <n v="4.3006348556215442E-2"/>
    <n v="4.3006348556215442E-2"/>
    <s v="000008A"/>
    <n v="3.5502958579881658E-2"/>
    <n v="24.911032028469752"/>
    <s v="8A Harvard Mansions"/>
    <s v="Harvard Mansions ASTs - Legacy Portfolio"/>
    <b v="0"/>
    <s v="AST"/>
    <s v="AST"/>
    <b v="0"/>
    <n v="0"/>
    <s v="070045"/>
    <n v="3238"/>
    <d v="2019-02-18T00:00:00"/>
    <s v="F008A"/>
    <n v="0"/>
    <n v="3.0104443476675184E-2"/>
    <n v="4.3322103968923609E-2"/>
    <n v="488300"/>
    <n v="0.91"/>
    <m/>
    <n v="21000"/>
    <n v="-14945"/>
    <s v="AST"/>
  </r>
  <r>
    <m/>
    <s v=""/>
    <n v="2790"/>
    <n v="0"/>
    <b v="0"/>
    <s v=""/>
    <s v="7"/>
    <s v="Restoration Square"/>
    <s v="SW11"/>
    <x v="10"/>
    <s v="South West London (outer)"/>
    <s v="3KB Sm"/>
    <n v="2077"/>
    <m/>
    <n v="0"/>
    <n v="693"/>
    <s v="Uncharged"/>
    <m/>
    <d v="2011-09-30T00:00:00"/>
    <m/>
    <m/>
    <d v="2017-10-23T00:00:00"/>
    <s v="02-Jan-2019"/>
    <n v="0"/>
    <n v="21008"/>
    <d v="2017-10-31T00:00:00"/>
    <d v="2017-11-24T00:00:00"/>
    <d v="2017-12-05T00:00:00"/>
    <m/>
    <n v="4"/>
    <m/>
    <m/>
    <m/>
    <n v="0"/>
    <s v="First Union"/>
    <s v=""/>
    <s v=""/>
    <n v="0.03"/>
    <n v="0"/>
    <n v="20"/>
    <n v="0"/>
    <n v="625000"/>
    <n v="565000"/>
    <n v="0"/>
    <n v="0"/>
    <n v="0"/>
    <n v="0"/>
    <n v="0"/>
    <n v="0"/>
    <n v="565000"/>
    <n v="0"/>
    <b v="0"/>
    <b v="0"/>
    <n v="0"/>
    <n v="0"/>
    <n v="0"/>
    <n v="410190"/>
    <n v="0"/>
    <n v="0"/>
    <m/>
    <s v="MB"/>
    <n v="0"/>
    <s v="N.Fleet"/>
    <b v="0"/>
    <b v="0"/>
    <b v="0"/>
    <b v="0"/>
    <b v="0"/>
    <n v="0"/>
    <b v="0"/>
    <n v="69"/>
    <n v="3"/>
    <m/>
    <n v="1750.6666666666667"/>
    <n v="404"/>
    <n v="410190"/>
    <n v="20340"/>
    <n v="106220"/>
    <n v="0.25895316804407714"/>
    <n v="0.188"/>
    <n v="815.29581529581526"/>
    <n v="23580"/>
    <n v="0"/>
    <n v="20340"/>
    <n v="565000"/>
    <n v="3.9139264089427105E-2"/>
    <n v="3.5269678621332089E-2"/>
    <s v="0000007"/>
    <n v="-0.1090754877014419"/>
    <n v="30.314574314574315"/>
    <s v="7 Restoration Square"/>
    <s v="Restoration Square ASTs"/>
    <b v="0"/>
    <s v="AST"/>
    <s v="AST"/>
    <b v="0"/>
    <n v="0"/>
    <s v="018007"/>
    <n v="1501"/>
    <d v="2018-01-03T00:00:00"/>
    <s v="F007"/>
    <n v="0"/>
    <n v="2.7397484396022586E-2"/>
    <n v="4.6151783319924915E-2"/>
    <n v="536750"/>
    <n v="0.95"/>
    <m/>
    <n v="18931"/>
    <n v="106220"/>
    <s v="AST"/>
  </r>
  <r>
    <m/>
    <s v=""/>
    <n v="2795"/>
    <n v="0"/>
    <b v="0"/>
    <s v=""/>
    <s v="12"/>
    <s v="Restoration Square"/>
    <s v="SW11"/>
    <x v="10"/>
    <s v="South West London (outer)"/>
    <s v="3KB L"/>
    <n v="2077"/>
    <m/>
    <n v="0"/>
    <n v="806"/>
    <s v="Uncharged"/>
    <m/>
    <d v="2011-09-30T00:00:00"/>
    <m/>
    <m/>
    <m/>
    <s v="26-Jul-2019"/>
    <n v="0"/>
    <n v="21010"/>
    <d v="2011-10-31T00:00:00"/>
    <d v="2011-12-22T00:00:00"/>
    <m/>
    <m/>
    <n v="4"/>
    <m/>
    <m/>
    <m/>
    <n v="0"/>
    <s v="Chesterton/JDWood"/>
    <s v=""/>
    <s v=""/>
    <n v="0.03"/>
    <n v="0"/>
    <n v="20"/>
    <n v="0"/>
    <n v="625000"/>
    <n v="611000"/>
    <n v="0"/>
    <n v="0"/>
    <n v="0"/>
    <n v="0"/>
    <n v="0"/>
    <n v="0"/>
    <n v="611000"/>
    <n v="0"/>
    <b v="0"/>
    <b v="0"/>
    <n v="0"/>
    <n v="0"/>
    <n v="0"/>
    <n v="410795"/>
    <n v="0"/>
    <n v="0"/>
    <m/>
    <s v="MB"/>
    <n v="0"/>
    <s v="blackwood"/>
    <b v="0"/>
    <b v="0"/>
    <b v="0"/>
    <b v="0"/>
    <b v="0"/>
    <n v="0"/>
    <b v="0"/>
    <m/>
    <n v="7"/>
    <m/>
    <n v="1750.8333333333333"/>
    <n v="404.03846153846155"/>
    <n v="410795"/>
    <n v="21996"/>
    <n v="147659"/>
    <n v="0.35944692608235251"/>
    <n v="0.24166775777414076"/>
    <n v="758.06451612903231"/>
    <n v="21010"/>
    <n v="0"/>
    <n v="21996"/>
    <n v="611000"/>
    <n v="3.6196054785080541E-2"/>
    <n v="3.2617796537169438E-2"/>
    <s v="0000012"/>
    <n v="0"/>
    <n v="26.066997518610421"/>
    <s v="12 Restoration Square"/>
    <s v="Restoration Square ASTs"/>
    <b v="0"/>
    <s v="AST"/>
    <s v="AST"/>
    <b v="0"/>
    <n v="0"/>
    <s v="018007"/>
    <n v="1506"/>
    <d v="2017-12-12T00:00:00"/>
    <s v="F012"/>
    <n v="0"/>
    <n v="2.5337237918065782E-2"/>
    <n v="4.608868170255237E-2"/>
    <n v="580450"/>
    <n v="0.95"/>
    <m/>
    <n v="18933"/>
    <n v="147659"/>
    <s v="AST"/>
  </r>
  <r>
    <m/>
    <s v=""/>
    <n v="1977"/>
    <n v="0"/>
    <b v="0"/>
    <s v=""/>
    <s v="7"/>
    <s v="Balcombe House"/>
    <s v="NW1 6HA"/>
    <x v="10"/>
    <s v="NW1"/>
    <s v="2KB"/>
    <n v="1683"/>
    <m/>
    <n v="0"/>
    <n v="400"/>
    <s v="Uncharged"/>
    <m/>
    <d v="2007-01-24T00:00:00"/>
    <m/>
    <m/>
    <d v="2018-09-23T00:00:00"/>
    <s v="19-Dec-2019"/>
    <n v="0"/>
    <n v="21060"/>
    <d v="2018-09-24T00:00:00"/>
    <d v="2018-11-30T00:00:00"/>
    <d v="2018-12-03T00:00:00"/>
    <d v="2018-12-04T00:00:00"/>
    <n v="4"/>
    <d v="2019-01-01T00:00:00"/>
    <m/>
    <m/>
    <n v="0"/>
    <s v="K.Gold"/>
    <s v=""/>
    <s v=""/>
    <n v="0.03"/>
    <n v="0"/>
    <n v="20"/>
    <n v="0"/>
    <n v="550000"/>
    <n v="550000"/>
    <n v="0"/>
    <n v="0"/>
    <n v="0"/>
    <n v="0"/>
    <n v="0"/>
    <n v="0"/>
    <n v="550000"/>
    <n v="0"/>
    <b v="0"/>
    <b v="0"/>
    <n v="0"/>
    <n v="0"/>
    <n v="0"/>
    <n v="350851"/>
    <n v="0"/>
    <n v="0"/>
    <m/>
    <s v="PY"/>
    <n v="0"/>
    <s v="Duffin"/>
    <b v="0"/>
    <b v="0"/>
    <b v="0"/>
    <b v="0"/>
    <b v="0"/>
    <n v="0"/>
    <b v="0"/>
    <n v="17"/>
    <n v="9"/>
    <n v="17"/>
    <n v="1755"/>
    <n v="405"/>
    <n v="350851"/>
    <n v="19800"/>
    <n v="151849"/>
    <n v="0.43280195866621446"/>
    <n v="0.2760890909090909"/>
    <n v="1375"/>
    <n v="18200"/>
    <n v="0"/>
    <n v="19800"/>
    <n v="550000"/>
    <n v="4.0306220095693783E-2"/>
    <n v="3.6053588516746414E-2"/>
    <s v="0000007"/>
    <n v="0.15714285714285714"/>
    <n v="52.65"/>
    <s v="7 Balcombe House"/>
    <s v="Boston and Balcombe ASTs"/>
    <b v="0"/>
    <s v="Vacant"/>
    <s v="AST"/>
    <b v="0"/>
    <n v="539"/>
    <s v="070021"/>
    <n v="640"/>
    <d v="2018-12-20T00:00:00"/>
    <s v="F07BA"/>
    <n v="0"/>
    <n v="2.8214353586498063E-2"/>
    <n v="5.3692308130801968E-2"/>
    <n v="522500"/>
    <n v="0.9"/>
    <m/>
    <n v="18838"/>
    <n v="151849"/>
    <s v="AST"/>
  </r>
  <r>
    <m/>
    <s v=""/>
    <n v="1788"/>
    <n v="0"/>
    <b v="0"/>
    <s v=""/>
    <s v="113"/>
    <s v="Delaware Mansions"/>
    <s v="W9"/>
    <x v="10"/>
    <s v="MaidaVale"/>
    <s v="2KB"/>
    <n v="1943"/>
    <m/>
    <n v="0"/>
    <n v="615"/>
    <s v="HSBC"/>
    <d v="2005-05-01T00:00:00"/>
    <d v="1990-06-24T00:00:00"/>
    <m/>
    <m/>
    <d v="2012-01-31T00:00:00"/>
    <s v="02-Mar-2019"/>
    <n v="0"/>
    <n v="21136"/>
    <d v="2012-02-13T00:00:00"/>
    <d v="2012-02-24T00:00:00"/>
    <m/>
    <m/>
    <n v="4"/>
    <m/>
    <m/>
    <m/>
    <n v="0"/>
    <s v=""/>
    <s v=""/>
    <s v=""/>
    <n v="0.03"/>
    <n v="0"/>
    <n v="20"/>
    <n v="0"/>
    <n v="700000"/>
    <n v="710000"/>
    <n v="0"/>
    <n v="0"/>
    <n v="0"/>
    <n v="0"/>
    <n v="0"/>
    <n v="0"/>
    <n v="710000"/>
    <n v="0"/>
    <b v="1"/>
    <b v="0"/>
    <n v="0"/>
    <n v="0"/>
    <n v="0"/>
    <n v="95308"/>
    <n v="0"/>
    <n v="0"/>
    <m/>
    <s v="PY"/>
    <n v="0"/>
    <s v="A&amp;K"/>
    <b v="0"/>
    <b v="0"/>
    <b v="0"/>
    <b v="0"/>
    <b v="0"/>
    <n v="0"/>
    <b v="1"/>
    <m/>
    <n v="1"/>
    <m/>
    <n v="1761.3333333333333"/>
    <n v="406.46153846153845"/>
    <n v="95308"/>
    <n v="25560"/>
    <n v="553632"/>
    <n v="5.8088722877407983"/>
    <n v="0.77976338028169012"/>
    <n v="1154.4715447154472"/>
    <n v="20520"/>
    <n v="0"/>
    <n v="25560"/>
    <n v="710000"/>
    <n v="3.1335804299481095E-2"/>
    <n v="2.7656041512231281E-2"/>
    <s v="0000113"/>
    <n v="3.0019493177387915E-2"/>
    <n v="34.367479674796748"/>
    <s v="113 Delaware Mansions"/>
    <s v="Delaware Mansions ASTs"/>
    <b v="0"/>
    <s v="AST"/>
    <s v=""/>
    <b v="0"/>
    <n v="539"/>
    <s v="013009"/>
    <n v="496"/>
    <d v="2012-03-03T00:00:00"/>
    <s v="F113"/>
    <n v="0"/>
    <n v="2.1935062636084871E-2"/>
    <n v="0.19572333906912326"/>
    <n v="674500"/>
    <n v="0.875"/>
    <m/>
    <n v="18654"/>
    <n v="553632"/>
    <s v="AST"/>
  </r>
  <r>
    <m/>
    <s v=""/>
    <n v="1830"/>
    <n v="0"/>
    <b v="0"/>
    <s v=""/>
    <s v="28"/>
    <s v="Garden Court"/>
    <s v="TW9 3JS"/>
    <x v="2"/>
    <s v="Surrey"/>
    <s v="4KB"/>
    <n v="1569"/>
    <m/>
    <n v="0"/>
    <n v="861"/>
    <s v="HSBC"/>
    <d v="2006-09-19T00:00:00"/>
    <d v="2006-05-26T00:00:00"/>
    <m/>
    <m/>
    <d v="2013-05-31T00:00:00"/>
    <s v="04-Jul-2017"/>
    <n v="0"/>
    <n v="21300"/>
    <d v="2013-06-10T00:00:00"/>
    <d v="2013-06-24T00:00:00"/>
    <m/>
    <m/>
    <n v="4"/>
    <m/>
    <m/>
    <m/>
    <n v="0"/>
    <s v=""/>
    <s v=""/>
    <s v=""/>
    <n v="0.03"/>
    <n v="0"/>
    <n v="20"/>
    <n v="0"/>
    <n v="575000"/>
    <n v="530000"/>
    <n v="0"/>
    <n v="0"/>
    <n v="0"/>
    <n v="0"/>
    <n v="0"/>
    <n v="0"/>
    <n v="530000"/>
    <n v="0"/>
    <b v="1"/>
    <b v="0"/>
    <n v="0"/>
    <n v="0"/>
    <n v="0"/>
    <n v="329283"/>
    <n v="0"/>
    <n v="0"/>
    <m/>
    <s v="PY"/>
    <n v="0"/>
    <s v="Black"/>
    <b v="0"/>
    <b v="0"/>
    <b v="0"/>
    <b v="0"/>
    <b v="0"/>
    <n v="0"/>
    <b v="1"/>
    <m/>
    <n v="2"/>
    <m/>
    <n v="1775"/>
    <n v="409.61538461538464"/>
    <n v="329283"/>
    <n v="19080"/>
    <n v="155137"/>
    <n v="0.47113577075038798"/>
    <n v="0.29271132075471701"/>
    <n v="615.56329849012775"/>
    <n v="21708"/>
    <n v="0"/>
    <n v="19080"/>
    <n v="530000"/>
    <n v="4.2303872889771596E-2"/>
    <n v="3.8117179741807346E-2"/>
    <s v="0000028"/>
    <n v="-1.8794914317302378E-2"/>
    <n v="24.738675958188153"/>
    <s v="28 Garden Court"/>
    <s v="Garden Court ASTs"/>
    <b v="0"/>
    <s v="AST"/>
    <s v=""/>
    <b v="0"/>
    <n v="539"/>
    <s v="070011"/>
    <n v="521"/>
    <d v="2013-07-05T00:00:00"/>
    <s v="F028"/>
    <n v="0"/>
    <n v="2.9612710518538653E-2"/>
    <n v="5.82842114533699E-2"/>
    <n v="503500"/>
    <n v="0.95"/>
    <m/>
    <n v="19192"/>
    <n v="155137"/>
    <s v="AST"/>
  </r>
  <r>
    <m/>
    <s v=""/>
    <n v="1996"/>
    <n v="0"/>
    <b v="0"/>
    <s v=""/>
    <s v="11"/>
    <s v="Boston House"/>
    <s v="NW1 6HA"/>
    <x v="10"/>
    <s v="NW1"/>
    <s v="3KB sm"/>
    <n v="2244"/>
    <m/>
    <n v="0"/>
    <n v="520"/>
    <s v="Uncharged"/>
    <m/>
    <d v="2007-01-24T00:00:00"/>
    <m/>
    <m/>
    <d v="2016-08-15T00:00:00"/>
    <s v="19-Oct-2019"/>
    <n v="0"/>
    <n v="21320"/>
    <d v="2016-08-24T00:00:00"/>
    <d v="2016-09-29T00:00:00"/>
    <d v="2016-10-01T00:00:00"/>
    <m/>
    <n v="4"/>
    <m/>
    <m/>
    <m/>
    <n v="0"/>
    <s v="K.Gold"/>
    <s v=""/>
    <s v=""/>
    <n v="0.03"/>
    <n v="0"/>
    <n v="20"/>
    <n v="0"/>
    <n v="685000"/>
    <n v="695000"/>
    <n v="0"/>
    <n v="0"/>
    <n v="0"/>
    <n v="0"/>
    <n v="0"/>
    <n v="0"/>
    <n v="695000"/>
    <n v="0"/>
    <b v="0"/>
    <b v="0"/>
    <n v="0"/>
    <n v="0"/>
    <n v="0"/>
    <n v="337584"/>
    <n v="0"/>
    <n v="0"/>
    <m/>
    <s v="PY"/>
    <n v="0"/>
    <s v="Askey"/>
    <b v="0"/>
    <b v="0"/>
    <b v="0"/>
    <b v="0"/>
    <b v="0"/>
    <n v="0"/>
    <b v="0"/>
    <n v="130"/>
    <n v="5"/>
    <m/>
    <n v="1776.6666666666667"/>
    <n v="410"/>
    <n v="337584"/>
    <n v="25020"/>
    <n v="297646"/>
    <n v="0.88169463007725479"/>
    <n v="0.42826762589928058"/>
    <n v="1336.5384615384614"/>
    <n v="20800"/>
    <n v="0"/>
    <n v="25020"/>
    <n v="695000"/>
    <n v="3.2290798939795529E-2"/>
    <n v="2.8075728890571753E-2"/>
    <s v="0000011"/>
    <n v="2.5000000000000001E-2"/>
    <n v="41"/>
    <s v="11 Boston House"/>
    <s v="Boston and Balcombe ASTs"/>
    <b v="0"/>
    <s v="AST"/>
    <s v="AST"/>
    <b v="0"/>
    <n v="539"/>
    <s v="070021"/>
    <n v="658"/>
    <d v="2018-10-20T00:00:00"/>
    <s v="F11BO"/>
    <n v="0"/>
    <n v="2.2603558872920551E-2"/>
    <n v="5.4910777761979238E-2"/>
    <n v="660250"/>
    <n v="0.9"/>
    <m/>
    <n v="18537"/>
    <n v="297646"/>
    <s v="AST"/>
  </r>
  <r>
    <m/>
    <s v=""/>
    <n v="1926"/>
    <n v="0"/>
    <b v="0"/>
    <s v=""/>
    <s v="271"/>
    <s v="Circle (the)"/>
    <s v="SE1"/>
    <x v="10"/>
    <s v="South East London (Inner)"/>
    <s v="2KB Std"/>
    <n v="3516"/>
    <m/>
    <n v="0"/>
    <n v="540"/>
    <s v="Uncharged"/>
    <m/>
    <d v="2006-12-06T00:00:00"/>
    <m/>
    <m/>
    <m/>
    <s v="22-Jul-2019"/>
    <n v="0"/>
    <n v="21320"/>
    <d v="2018-07-16T00:00:00"/>
    <d v="2018-07-20T00:00:00"/>
    <m/>
    <m/>
    <n v="4"/>
    <m/>
    <m/>
    <m/>
    <n v="0"/>
    <s v=""/>
    <s v=""/>
    <s v=""/>
    <n v="0.03"/>
    <n v="0"/>
    <n v="20"/>
    <n v="0"/>
    <n v="565000"/>
    <n v="520000"/>
    <n v="0"/>
    <n v="0"/>
    <n v="0"/>
    <n v="0"/>
    <n v="0"/>
    <n v="0"/>
    <n v="520000"/>
    <n v="0"/>
    <b v="0"/>
    <b v="0"/>
    <n v="0"/>
    <n v="0"/>
    <n v="0"/>
    <n v="347390"/>
    <n v="0"/>
    <n v="0"/>
    <m/>
    <s v="JW"/>
    <n v="0"/>
    <s v="Vertigo"/>
    <b v="0"/>
    <b v="0"/>
    <b v="0"/>
    <b v="0"/>
    <b v="0"/>
    <n v="0"/>
    <b v="1"/>
    <m/>
    <n v="0"/>
    <m/>
    <n v="1776.6666666666667"/>
    <n v="410"/>
    <n v="347390"/>
    <n v="18720"/>
    <n v="127890"/>
    <n v="0.36814531218515212"/>
    <n v="0.24594230769230768"/>
    <n v="962.96296296296293"/>
    <n v="22800"/>
    <n v="0"/>
    <n v="18720"/>
    <n v="520000"/>
    <n v="4.3157894736842103E-2"/>
    <n v="3.4949392712550605E-2"/>
    <s v="0000271"/>
    <n v="-6.491228070175438E-2"/>
    <n v="39.481481481481481"/>
    <s v="271 Circle (the)"/>
    <s v="Circle ASTs"/>
    <b v="0"/>
    <s v="AST"/>
    <s v=""/>
    <b v="0"/>
    <n v="539"/>
    <s v="070012"/>
    <n v="590"/>
    <d v="2018-07-23T00:00:00"/>
    <s v="F271"/>
    <n v="0"/>
    <n v="3.0210525801307276E-2"/>
    <n v="4.9699185353637119E-2"/>
    <n v="494000"/>
    <n v="0.92500000000000004"/>
    <m/>
    <n v="17265"/>
    <n v="127890"/>
    <s v="AST"/>
  </r>
  <r>
    <m/>
    <s v=""/>
    <n v="3858"/>
    <n v="0"/>
    <b v="0"/>
    <s v=""/>
    <s v="74"/>
    <s v="Delaware Mansions"/>
    <s v="W9"/>
    <x v="10"/>
    <s v="Maidavale"/>
    <s v="2KB"/>
    <n v="1943"/>
    <m/>
    <n v="0"/>
    <n v="727"/>
    <s v="HSBC"/>
    <m/>
    <d v="1990-06-24T00:00:00"/>
    <m/>
    <m/>
    <d v="2018-10-02T00:00:00"/>
    <s v="30-Nov-2019"/>
    <n v="0"/>
    <n v="21320"/>
    <d v="2016-01-04T00:00:00"/>
    <d v="2016-02-29T00:00:00"/>
    <m/>
    <m/>
    <n v="4"/>
    <m/>
    <m/>
    <m/>
    <n v="0"/>
    <s v="K.Gold/Vickers"/>
    <s v=""/>
    <s v=""/>
    <n v="0.03"/>
    <n v="0"/>
    <n v="20"/>
    <n v="0"/>
    <n v="700000"/>
    <n v="710000"/>
    <n v="0"/>
    <n v="0"/>
    <n v="0"/>
    <n v="0"/>
    <n v="0"/>
    <n v="0"/>
    <n v="710000"/>
    <n v="0"/>
    <b v="0"/>
    <b v="0"/>
    <n v="0"/>
    <n v="0"/>
    <n v="0"/>
    <n v="121267"/>
    <n v="0"/>
    <n v="0"/>
    <m/>
    <s v="PY"/>
    <n v="0"/>
    <s v="Duffin"/>
    <b v="0"/>
    <b v="0"/>
    <b v="0"/>
    <b v="0"/>
    <b v="0"/>
    <n v="0"/>
    <b v="0"/>
    <m/>
    <n v="8"/>
    <m/>
    <n v="1776.6666666666667"/>
    <n v="410"/>
    <n v="121267"/>
    <n v="25560"/>
    <n v="527673"/>
    <n v="4.3513321843535335"/>
    <n v="0.74320140845070426"/>
    <n v="976.61623108665754"/>
    <n v="20540"/>
    <n v="0"/>
    <n v="25560"/>
    <n v="710000"/>
    <n v="3.1608598962194215E-2"/>
    <n v="2.8727946627131209E-2"/>
    <s v="0000074"/>
    <n v="3.7974683544303799E-2"/>
    <n v="29.325997248968363"/>
    <s v="74 Delaware Mansions"/>
    <s v="Delaware Mansions ASTs"/>
    <b v="0"/>
    <s v="Vacant"/>
    <s v="AST"/>
    <b v="0"/>
    <n v="0"/>
    <s v="013009"/>
    <n v="2591"/>
    <d v="2018-12-01T00:00:00"/>
    <s v="F074"/>
    <n v="0"/>
    <n v="2.2126018896732089E-2"/>
    <n v="0.15978790602554693"/>
    <n v="674500"/>
    <n v="0.875"/>
    <m/>
    <n v="19377"/>
    <n v="527673"/>
    <s v="AST"/>
  </r>
  <r>
    <m/>
    <s v=""/>
    <n v="1260"/>
    <n v="0"/>
    <b v="0"/>
    <s v=""/>
    <s v="107"/>
    <s v="Eamont Court"/>
    <s v="NW8"/>
    <x v="10"/>
    <s v="North West London (Inner)"/>
    <s v="3KBupper"/>
    <n v="3316"/>
    <d v="2004-03-24T00:00:00"/>
    <n v="0"/>
    <n v="610"/>
    <s v="Uncharged"/>
    <d v="2004-06-01T00:00:00"/>
    <d v="2000-05-17T00:00:00"/>
    <m/>
    <m/>
    <d v="2016-09-18T00:00:00"/>
    <s v="12-Feb-2019"/>
    <n v="0"/>
    <n v="21424"/>
    <d v="2016-10-10T00:00:00"/>
    <d v="2016-10-14T00:00:00"/>
    <d v="2016-10-20T00:00:00"/>
    <m/>
    <n v="4"/>
    <m/>
    <m/>
    <m/>
    <n v="0"/>
    <s v="K.Gold"/>
    <s v=""/>
    <s v=""/>
    <n v="0.03"/>
    <n v="0"/>
    <n v="20"/>
    <n v="0"/>
    <n v="700000"/>
    <n v="675000"/>
    <n v="0"/>
    <n v="0"/>
    <n v="0"/>
    <n v="0"/>
    <n v="0"/>
    <n v="0"/>
    <n v="675000"/>
    <n v="0"/>
    <b v="1"/>
    <b v="0"/>
    <n v="0"/>
    <n v="0"/>
    <n v="0"/>
    <n v="179487"/>
    <n v="0"/>
    <n v="0"/>
    <m/>
    <s v="PY"/>
    <n v="0"/>
    <s v="Duffin"/>
    <b v="0"/>
    <b v="0"/>
    <b v="0"/>
    <b v="0"/>
    <b v="0"/>
    <n v="0"/>
    <b v="1"/>
    <n v="127"/>
    <n v="0"/>
    <m/>
    <n v="1785.3333333333333"/>
    <n v="412"/>
    <n v="179487"/>
    <n v="24300"/>
    <n v="437463"/>
    <n v="2.4372962944391516"/>
    <n v="0.6480933333333333"/>
    <n v="1106.5573770491803"/>
    <n v="20800"/>
    <n v="0"/>
    <n v="24300"/>
    <n v="675000"/>
    <n v="3.3409746588693959E-2"/>
    <n v="2.739805068226121E-2"/>
    <s v="0000107"/>
    <n v="0.03"/>
    <n v="35.121311475409833"/>
    <s v="107 Eamont Court"/>
    <s v="Eamont Court ASTs"/>
    <b v="0"/>
    <s v="AST"/>
    <s v="AST"/>
    <b v="0"/>
    <n v="539"/>
    <s v="101102"/>
    <n v="361"/>
    <d v="2017-02-13T00:00:00"/>
    <s v="F107"/>
    <n v="0"/>
    <n v="2.3386822213810554E-2"/>
    <n v="9.7884526455955023E-2"/>
    <n v="641250"/>
    <n v="0.95"/>
    <m/>
    <n v="17569"/>
    <n v="437463"/>
    <s v="AST"/>
  </r>
  <r>
    <m/>
    <s v=""/>
    <n v="1930"/>
    <n v="0"/>
    <b v="0"/>
    <s v=""/>
    <s v="283"/>
    <s v="Circle (the)"/>
    <s v="SE1"/>
    <x v="10"/>
    <s v="South East London (Inner)"/>
    <s v="2KB Sm"/>
    <n v="2787"/>
    <m/>
    <n v="0"/>
    <n v="464"/>
    <s v="Uncharged"/>
    <m/>
    <d v="2006-12-06T00:00:00"/>
    <m/>
    <m/>
    <d v="2017-01-01T00:00:00"/>
    <s v="12-Mar-2020"/>
    <n v="0"/>
    <n v="21480"/>
    <d v="2017-01-19T00:00:00"/>
    <d v="2017-01-31T00:00:00"/>
    <d v="2017-02-14T00:00:00"/>
    <m/>
    <n v="4"/>
    <m/>
    <m/>
    <m/>
    <n v="0"/>
    <s v="Circle"/>
    <s v=""/>
    <s v=""/>
    <n v="0.03"/>
    <n v="0"/>
    <n v="20"/>
    <n v="0"/>
    <n v="450000"/>
    <n v="415000"/>
    <n v="0"/>
    <n v="0"/>
    <n v="0"/>
    <n v="0"/>
    <n v="0"/>
    <n v="0"/>
    <n v="415000"/>
    <n v="0"/>
    <b v="1"/>
    <b v="0"/>
    <n v="0"/>
    <n v="0"/>
    <n v="0"/>
    <n v="359984"/>
    <n v="0"/>
    <n v="0"/>
    <m/>
    <s v="PY"/>
    <n v="0"/>
    <s v="N.Fleet"/>
    <b v="0"/>
    <b v="0"/>
    <b v="0"/>
    <b v="0"/>
    <b v="0"/>
    <n v="0"/>
    <b v="1"/>
    <n v="111"/>
    <n v="1"/>
    <m/>
    <n v="1790"/>
    <n v="413.07692307692309"/>
    <n v="359984"/>
    <n v="14940"/>
    <n v="19326"/>
    <n v="5.3685719365305126E-2"/>
    <n v="4.6568674698795179E-2"/>
    <n v="894.39655172413791"/>
    <n v="20952"/>
    <n v="0"/>
    <n v="14940"/>
    <n v="415000"/>
    <n v="5.4483195941661379E-2"/>
    <n v="4.6046924540266328E-2"/>
    <s v="0000283"/>
    <n v="2.5200458190148912E-2"/>
    <n v="46.293103448275865"/>
    <s v="283 Circle (the)"/>
    <s v="Circle ASTs"/>
    <b v="0"/>
    <s v="AST"/>
    <s v="AST"/>
    <b v="0"/>
    <n v="539"/>
    <s v="070012"/>
    <n v="594"/>
    <d v="2017-03-13T00:00:00"/>
    <s v="F283"/>
    <n v="0"/>
    <n v="3.8138236509672657E-2"/>
    <n v="5.0430019111960531E-2"/>
    <n v="394250"/>
    <n v="0.92500000000000004"/>
    <m/>
    <n v="18154"/>
    <n v="19326"/>
    <s v="AST"/>
  </r>
  <r>
    <m/>
    <s v=""/>
    <n v="4461"/>
    <n v="0"/>
    <b v="0"/>
    <s v=""/>
    <s v="8"/>
    <s v="Connaught Mansions"/>
    <s v="SW11 4SA"/>
    <x v="2"/>
    <s v="South West London/surrey"/>
    <s v="3KB"/>
    <n v="0"/>
    <m/>
    <n v="0"/>
    <n v="891"/>
    <s v="Uncharged"/>
    <m/>
    <d v="2018-09-11T00:00:00"/>
    <m/>
    <m/>
    <m/>
    <s v="31-Mar-2021"/>
    <n v="0"/>
    <n v="21520"/>
    <m/>
    <m/>
    <m/>
    <m/>
    <n v="4"/>
    <m/>
    <m/>
    <m/>
    <n v="0"/>
    <s v=""/>
    <s v=""/>
    <s v=""/>
    <n v="0.03"/>
    <n v="0"/>
    <n v="20"/>
    <n v="0"/>
    <n v="0"/>
    <n v="750000"/>
    <n v="0"/>
    <n v="0"/>
    <n v="0"/>
    <n v="0"/>
    <n v="0"/>
    <n v="0"/>
    <n v="750000"/>
    <n v="0"/>
    <b v="0"/>
    <b v="0"/>
    <n v="0"/>
    <n v="0"/>
    <n v="0"/>
    <n v="721496"/>
    <n v="0"/>
    <n v="0"/>
    <m/>
    <s v="SL"/>
    <n v="0"/>
    <s v=""/>
    <b v="0"/>
    <b v="0"/>
    <b v="0"/>
    <b v="0"/>
    <b v="0"/>
    <n v="0"/>
    <b v="0"/>
    <m/>
    <m/>
    <m/>
    <n v="1793.3333333333333"/>
    <n v="413.84615384615387"/>
    <n v="721496"/>
    <n v="27000"/>
    <n v="-35996"/>
    <n v="-4.9890782485280581E-2"/>
    <n v="-4.7994666666666665E-2"/>
    <n v="841.7508417508418"/>
    <n v="20496"/>
    <n v="0"/>
    <n v="27000"/>
    <n v="750000"/>
    <n v="3.0203508771929826E-2"/>
    <n v="3.0203508771929826E-2"/>
    <s v="0000008"/>
    <n v="4.9960967993754879E-2"/>
    <n v="24.152637485970818"/>
    <s v="8 Connaught Mansions"/>
    <s v="Connaught Mansions ASTs - Legacy Portfolio"/>
    <b v="0"/>
    <s v="AST"/>
    <s v=""/>
    <b v="0"/>
    <n v="0"/>
    <s v="070044"/>
    <n v="3212"/>
    <d v="2010-04-01T00:00:00"/>
    <s v="F008"/>
    <n v="0"/>
    <n v="2.1142455780296995E-2"/>
    <n v="2.9826915187332985E-2"/>
    <n v="712500"/>
    <n v="0.91"/>
    <m/>
    <n v="21520"/>
    <n v="-35996"/>
    <s v="AST"/>
  </r>
  <r>
    <m/>
    <s v=""/>
    <n v="4443"/>
    <n v="0"/>
    <b v="0"/>
    <s v=""/>
    <s v="13"/>
    <s v="Connaught Mansions"/>
    <s v="SW11 4SA"/>
    <x v="2"/>
    <s v="South West London/surrey"/>
    <s v="3KB"/>
    <n v="0"/>
    <m/>
    <n v="0"/>
    <n v="858"/>
    <s v="Uncharged"/>
    <m/>
    <d v="2018-09-11T00:00:00"/>
    <m/>
    <m/>
    <m/>
    <s v="24-Apr-2018"/>
    <n v="0"/>
    <n v="21540"/>
    <m/>
    <m/>
    <m/>
    <m/>
    <n v="4"/>
    <m/>
    <m/>
    <m/>
    <n v="0"/>
    <s v=""/>
    <s v=""/>
    <s v=""/>
    <n v="0.03"/>
    <n v="0"/>
    <n v="20"/>
    <n v="0"/>
    <n v="0"/>
    <n v="750000"/>
    <n v="0"/>
    <n v="0"/>
    <n v="0"/>
    <n v="0"/>
    <n v="0"/>
    <n v="0"/>
    <n v="750000"/>
    <n v="0"/>
    <b v="0"/>
    <b v="0"/>
    <n v="0"/>
    <n v="0"/>
    <n v="0"/>
    <n v="731034"/>
    <n v="0"/>
    <n v="0"/>
    <m/>
    <s v="SL"/>
    <n v="0"/>
    <s v=""/>
    <b v="0"/>
    <b v="0"/>
    <b v="0"/>
    <b v="0"/>
    <b v="0"/>
    <n v="0"/>
    <b v="0"/>
    <m/>
    <m/>
    <m/>
    <n v="1795"/>
    <n v="414.23076923076923"/>
    <n v="731034"/>
    <n v="27000"/>
    <n v="-45534"/>
    <n v="-6.2287116604699648E-2"/>
    <n v="-6.0712000000000002E-2"/>
    <n v="874.12587412587413"/>
    <n v="0"/>
    <n v="0"/>
    <n v="27000"/>
    <n v="750000"/>
    <n v="3.0231578947368422E-2"/>
    <n v="3.0231578947368422E-2"/>
    <s v="0000013"/>
    <n v="0"/>
    <n v="25.104895104895103"/>
    <s v="13 Connaught Mansions"/>
    <s v="Connaught Mansions ASTs - Legacy Portfolio"/>
    <b v="0"/>
    <s v="AST"/>
    <s v=""/>
    <b v="0"/>
    <n v="0"/>
    <s v="070044"/>
    <n v="3194"/>
    <d v="2012-04-25T00:00:00"/>
    <s v="F013"/>
    <n v="0"/>
    <n v="2.1162104902769392E-2"/>
    <n v="2.9465113797716658E-2"/>
    <n v="712500"/>
    <n v="0.91"/>
    <m/>
    <n v="21540"/>
    <n v="-45534"/>
    <s v="AST"/>
  </r>
  <r>
    <m/>
    <s v=""/>
    <n v="3199"/>
    <n v="0"/>
    <b v="0"/>
    <s v=""/>
    <s v="8"/>
    <s v="Holland Place Chambers (ast)"/>
    <s v="W8"/>
    <x v="10"/>
    <s v="West"/>
    <s v="2KB"/>
    <n v="1275"/>
    <m/>
    <n v="0"/>
    <n v="476"/>
    <s v="Uncharged"/>
    <m/>
    <d v="2013-03-22T00:00:00"/>
    <m/>
    <m/>
    <d v="2018-08-13T00:00:00"/>
    <s v="vacant"/>
    <n v="33"/>
    <n v="21540"/>
    <d v="2019-02-01T00:00:00"/>
    <d v="2019-06-07T00:00:00"/>
    <m/>
    <m/>
    <n v="4"/>
    <m/>
    <m/>
    <m/>
    <n v="0"/>
    <s v="Chestertons/JLL"/>
    <s v=""/>
    <s v="chesterton"/>
    <n v="0.03"/>
    <n v="0"/>
    <n v="20"/>
    <n v="0"/>
    <n v="655000"/>
    <n v="575000"/>
    <n v="0"/>
    <n v="0"/>
    <n v="0"/>
    <n v="0"/>
    <n v="0"/>
    <n v="0"/>
    <n v="575000"/>
    <n v="0"/>
    <b v="0"/>
    <b v="0"/>
    <n v="0"/>
    <n v="0"/>
    <n v="100000"/>
    <n v="579193"/>
    <n v="0"/>
    <n v="0"/>
    <m/>
    <s v="JW"/>
    <n v="0"/>
    <s v="Invicta"/>
    <b v="0"/>
    <b v="0"/>
    <b v="0"/>
    <b v="0"/>
    <b v="0"/>
    <n v="0"/>
    <b v="0"/>
    <m/>
    <n v="18"/>
    <m/>
    <n v="1795"/>
    <n v="414.23076923076923"/>
    <n v="679193"/>
    <n v="20700"/>
    <n v="-153643"/>
    <n v="-0.22621405108709897"/>
    <n v="-0.26720521739130437"/>
    <n v="1207.9831932773109"/>
    <n v="21540"/>
    <n v="0"/>
    <n v="20700"/>
    <n v="575000"/>
    <n v="3.9432494279176201E-2"/>
    <n v="3.7098398169336383E-2"/>
    <s v="0000008"/>
    <n v="0"/>
    <n v="45.252100840336134"/>
    <s v="8 Holland Place Chambers (ast)"/>
    <s v="Under Modernisation for Let - for current ASTs"/>
    <b v="0"/>
    <s v="Vacant"/>
    <s v="AST"/>
    <b v="0"/>
    <n v="0"/>
    <s v="070028"/>
    <n v="1915"/>
    <m/>
    <s v="F008"/>
    <n v="210.08403361344537"/>
    <n v="2.7602745525351378E-2"/>
    <n v="3.4988337220926355E-2"/>
    <n v="546250"/>
    <n v="0.95"/>
    <m/>
    <n v="20265"/>
    <n v="-153643"/>
    <s v="AST"/>
  </r>
  <r>
    <m/>
    <s v=""/>
    <n v="1988"/>
    <n v="0"/>
    <b v="0"/>
    <s v=""/>
    <s v="1"/>
    <s v="Boston House"/>
    <s v="NW1 6HA"/>
    <x v="10"/>
    <s v="NW1"/>
    <s v="3KB sm"/>
    <n v="2244"/>
    <m/>
    <n v="0"/>
    <n v="514"/>
    <s v="Uncharged"/>
    <m/>
    <d v="2007-01-24T00:00:00"/>
    <m/>
    <m/>
    <d v="2017-03-30T00:00:00"/>
    <s v="06-Sep-2019"/>
    <n v="0"/>
    <n v="21600"/>
    <d v="2017-05-02T00:00:00"/>
    <d v="2017-06-16T00:00:00"/>
    <d v="2017-06-26T00:00:00"/>
    <m/>
    <n v="4"/>
    <m/>
    <m/>
    <m/>
    <n v="0"/>
    <s v="K.Gold"/>
    <s v=""/>
    <s v=""/>
    <n v="0.03"/>
    <n v="0"/>
    <n v="20"/>
    <n v="0"/>
    <n v="685000"/>
    <n v="695000"/>
    <n v="0"/>
    <n v="0"/>
    <n v="0"/>
    <n v="0"/>
    <n v="0"/>
    <n v="0"/>
    <n v="695000"/>
    <n v="0"/>
    <b v="1"/>
    <b v="0"/>
    <n v="0"/>
    <n v="0"/>
    <n v="0"/>
    <n v="397675"/>
    <n v="0"/>
    <n v="0"/>
    <m/>
    <s v="PY"/>
    <n v="0"/>
    <s v="Askey"/>
    <b v="0"/>
    <b v="0"/>
    <b v="0"/>
    <b v="0"/>
    <b v="0"/>
    <n v="0"/>
    <b v="0"/>
    <n v="92"/>
    <n v="6"/>
    <m/>
    <n v="1800"/>
    <n v="415.38461538461536"/>
    <n v="397675"/>
    <n v="25020"/>
    <n v="237555"/>
    <n v="0.59735965298296345"/>
    <n v="0.34180575539568347"/>
    <n v="1352.1400778210116"/>
    <n v="21580"/>
    <n v="0"/>
    <n v="25020"/>
    <n v="695000"/>
    <n v="3.2714880726997353E-2"/>
    <n v="2.849981067777357E-2"/>
    <s v="0000001"/>
    <n v="9.2678405931417981E-4"/>
    <n v="42.023346303501945"/>
    <s v="1 Boston House"/>
    <s v="Boston and Balcombe ASTs"/>
    <b v="0"/>
    <s v="AST"/>
    <s v="AST"/>
    <b v="0"/>
    <n v="539"/>
    <s v="070021"/>
    <n v="650"/>
    <d v="2018-09-07T00:00:00"/>
    <s v="F01BO"/>
    <n v="0"/>
    <n v="2.2900416118906378E-2"/>
    <n v="4.7317533161501224E-2"/>
    <n v="660250"/>
    <n v="0.9"/>
    <m/>
    <n v="18817"/>
    <n v="237555"/>
    <s v="AST"/>
  </r>
  <r>
    <m/>
    <s v=""/>
    <n v="1823"/>
    <n v="0"/>
    <b v="0"/>
    <s v=""/>
    <s v="12"/>
    <s v="Garden Court"/>
    <s v="TW9 3JS"/>
    <x v="2"/>
    <s v="Surrey"/>
    <s v="4KB"/>
    <n v="1569"/>
    <m/>
    <n v="0"/>
    <n v="837"/>
    <s v="HSBC"/>
    <d v="2006-09-19T00:00:00"/>
    <d v="2006-05-26T00:00:00"/>
    <m/>
    <m/>
    <d v="2018-07-24T00:00:00"/>
    <s v="30-Aug-2019"/>
    <n v="0"/>
    <n v="21600"/>
    <d v="2018-08-06T00:00:00"/>
    <d v="2018-08-20T00:00:00"/>
    <m/>
    <m/>
    <n v="4"/>
    <m/>
    <m/>
    <m/>
    <n v="0"/>
    <s v="F.Leigh/A.Roberts"/>
    <s v=""/>
    <s v=""/>
    <n v="0.03"/>
    <n v="0"/>
    <n v="20"/>
    <n v="0"/>
    <n v="575000"/>
    <n v="530000"/>
    <n v="0"/>
    <n v="0"/>
    <n v="0"/>
    <n v="0"/>
    <n v="0"/>
    <n v="0"/>
    <n v="530000"/>
    <n v="0"/>
    <b v="0"/>
    <b v="0"/>
    <n v="0"/>
    <n v="0"/>
    <n v="0"/>
    <n v="366741"/>
    <n v="0"/>
    <n v="0"/>
    <m/>
    <s v="PY"/>
    <n v="0"/>
    <s v="Duffin"/>
    <b v="0"/>
    <b v="0"/>
    <b v="0"/>
    <b v="0"/>
    <b v="0"/>
    <n v="0"/>
    <b v="1"/>
    <m/>
    <n v="2"/>
    <m/>
    <n v="1800"/>
    <n v="415.38461538461536"/>
    <n v="366741"/>
    <n v="19080"/>
    <n v="117679"/>
    <n v="0.32087767661646777"/>
    <n v="0.22203584905660378"/>
    <n v="633.21385902031068"/>
    <n v="20400"/>
    <n v="0"/>
    <n v="19080"/>
    <n v="530000"/>
    <n v="4.2899702085402183E-2"/>
    <n v="3.8713008937437933E-2"/>
    <s v="0000012"/>
    <n v="5.8823529411764705E-2"/>
    <n v="25.806451612903224"/>
    <s v="12 Garden Court"/>
    <s v="Garden Court ASTs"/>
    <b v="0"/>
    <s v="AST"/>
    <s v="AST"/>
    <b v="0"/>
    <n v="539"/>
    <s v="070011"/>
    <n v="514"/>
    <d v="2018-08-31T00:00:00"/>
    <s v="F012"/>
    <n v="0"/>
    <n v="3.0029790948377228E-2"/>
    <n v="5.3149225202527121E-2"/>
    <n v="503500"/>
    <n v="0.95"/>
    <m/>
    <n v="19492"/>
    <n v="117679"/>
    <s v="AST"/>
  </r>
  <r>
    <m/>
    <s v=""/>
    <n v="3979"/>
    <n v="0"/>
    <b v="0"/>
    <s v=""/>
    <s v="5"/>
    <s v="Garden Court"/>
    <s v="TW9"/>
    <x v="2"/>
    <s v="South West London/surrey"/>
    <s v="3K2B"/>
    <n v="1569"/>
    <m/>
    <n v="0"/>
    <n v="0"/>
    <s v="HSBC"/>
    <m/>
    <d v="2006-05-26T00:00:00"/>
    <d v="2016-04-25T00:00:00"/>
    <d v="2016-04-29T00:00:00"/>
    <d v="2016-04-29T00:00:00"/>
    <s v="08-Nov-2018"/>
    <n v="0"/>
    <n v="21600"/>
    <d v="2016-05-23T00:00:00"/>
    <d v="2016-08-05T00:00:00"/>
    <d v="2016-09-05T00:00:00"/>
    <m/>
    <n v="4"/>
    <m/>
    <m/>
    <m/>
    <n v="0"/>
    <s v="F.Leigh"/>
    <s v=""/>
    <s v=""/>
    <n v="0.03"/>
    <n v="0"/>
    <n v="20"/>
    <n v="0"/>
    <n v="575000"/>
    <n v="530000"/>
    <n v="0"/>
    <n v="0"/>
    <n v="0"/>
    <n v="0"/>
    <n v="0"/>
    <n v="0"/>
    <n v="530000"/>
    <n v="0"/>
    <b v="0"/>
    <b v="0"/>
    <n v="0"/>
    <n v="0"/>
    <n v="0"/>
    <n v="356056"/>
    <n v="0"/>
    <n v="0"/>
    <m/>
    <s v="PY"/>
    <n v="0"/>
    <s v="Duffin"/>
    <b v="0"/>
    <b v="0"/>
    <b v="0"/>
    <b v="0"/>
    <b v="0"/>
    <n v="0"/>
    <b v="0"/>
    <n v="134"/>
    <n v="10"/>
    <m/>
    <n v="1800"/>
    <n v="415.38461538461536"/>
    <n v="356056"/>
    <n v="19080"/>
    <n v="128364"/>
    <n v="0.36051632327499045"/>
    <n v="0.24219622641509433"/>
    <n v="0"/>
    <n v="21600"/>
    <n v="0"/>
    <n v="19080"/>
    <n v="530000"/>
    <n v="4.2899702085402183E-2"/>
    <n v="3.9783515392254221E-2"/>
    <s v="0000005"/>
    <n v="0"/>
    <n v="0"/>
    <s v="5 Garden Court"/>
    <s v="Garden Court ASTs"/>
    <b v="0"/>
    <s v="AST"/>
    <s v="reg"/>
    <b v="0"/>
    <n v="0"/>
    <s v="070011"/>
    <n v="2715"/>
    <d v="2017-11-09T00:00:00"/>
    <s v="F005"/>
    <n v="0"/>
    <n v="3.0029790948377228E-2"/>
    <n v="5.6258004358864896E-2"/>
    <n v="503500"/>
    <n v="0.95"/>
    <m/>
    <n v="20031"/>
    <n v="128364"/>
    <s v="AST"/>
  </r>
  <r>
    <m/>
    <s v=""/>
    <n v="1832"/>
    <n v="0"/>
    <b v="0"/>
    <s v=""/>
    <s v="8"/>
    <s v="Garden Court"/>
    <s v="TW9 3JS"/>
    <x v="2"/>
    <s v="Surrey"/>
    <s v="4KB"/>
    <n v="1569"/>
    <m/>
    <n v="0"/>
    <n v="826"/>
    <s v="HSBC"/>
    <d v="2006-09-19T00:00:00"/>
    <d v="2006-05-26T00:00:00"/>
    <m/>
    <m/>
    <d v="2018-07-31T00:00:00"/>
    <s v="14-Aug-2019"/>
    <n v="0"/>
    <n v="21600"/>
    <d v="2016-10-31T00:00:00"/>
    <d v="2017-01-06T00:00:00"/>
    <m/>
    <m/>
    <n v="4"/>
    <m/>
    <m/>
    <m/>
    <n v="0"/>
    <s v=""/>
    <s v=""/>
    <s v=""/>
    <n v="0"/>
    <n v="0"/>
    <n v="20"/>
    <n v="0"/>
    <n v="575000"/>
    <n v="530000"/>
    <n v="0"/>
    <n v="0"/>
    <n v="0"/>
    <n v="0"/>
    <n v="0"/>
    <n v="0"/>
    <n v="530000"/>
    <n v="0"/>
    <b v="0"/>
    <b v="0"/>
    <n v="0"/>
    <n v="0"/>
    <n v="0"/>
    <n v="444199"/>
    <n v="0"/>
    <n v="0"/>
    <m/>
    <s v="PY"/>
    <n v="0"/>
    <s v="Duffin"/>
    <b v="0"/>
    <b v="0"/>
    <b v="0"/>
    <b v="0"/>
    <b v="0"/>
    <n v="0"/>
    <b v="1"/>
    <m/>
    <n v="9"/>
    <m/>
    <n v="1800"/>
    <n v="415.38461538461536"/>
    <n v="444199"/>
    <n v="0"/>
    <n v="59301"/>
    <n v="0.13350097591394847"/>
    <n v="0.11188867924528302"/>
    <n v="641.6464891041162"/>
    <n v="21000"/>
    <n v="0"/>
    <n v="0"/>
    <n v="530000"/>
    <n v="4.2899702085402183E-2"/>
    <n v="3.8713008937437933E-2"/>
    <s v="0000008"/>
    <n v="2.8571428571428571E-2"/>
    <n v="26.150121065375302"/>
    <s v="8 Garden Court"/>
    <s v="Garden Court ASTs"/>
    <b v="0"/>
    <s v="AST"/>
    <s v="AST"/>
    <b v="0"/>
    <n v="539"/>
    <s v="070011"/>
    <n v="523"/>
    <d v="2018-08-15T00:00:00"/>
    <s v="F008"/>
    <n v="0"/>
    <n v="3.0029790948377228E-2"/>
    <n v="4.3881233411151306E-2"/>
    <n v="503500"/>
    <n v="0.95"/>
    <m/>
    <n v="19492"/>
    <n v="59301"/>
    <s v="AST"/>
  </r>
  <r>
    <m/>
    <s v=""/>
    <n v="4486"/>
    <n v="0"/>
    <b v="0"/>
    <s v=""/>
    <s v="7"/>
    <s v="Harvard Mansions"/>
    <s v="SW11 1TB"/>
    <x v="2"/>
    <s v="South West London/surrey"/>
    <s v="3KB"/>
    <n v="0"/>
    <m/>
    <n v="0"/>
    <n v="644"/>
    <s v="Uncharged"/>
    <m/>
    <d v="2018-09-11T00:00:00"/>
    <m/>
    <m/>
    <d v="2018-09-11T00:00:00"/>
    <s v="12-Oct-2020"/>
    <n v="0"/>
    <n v="21600"/>
    <m/>
    <m/>
    <m/>
    <m/>
    <n v="4"/>
    <m/>
    <m/>
    <m/>
    <n v="0"/>
    <s v=""/>
    <s v=""/>
    <s v=""/>
    <n v="0.03"/>
    <n v="0"/>
    <n v="20"/>
    <n v="0"/>
    <n v="0"/>
    <n v="514000"/>
    <n v="0"/>
    <n v="0"/>
    <n v="0"/>
    <n v="0"/>
    <n v="0"/>
    <n v="0"/>
    <n v="514000"/>
    <n v="0"/>
    <b v="0"/>
    <b v="0"/>
    <n v="0"/>
    <n v="0"/>
    <n v="0"/>
    <n v="462146"/>
    <n v="0"/>
    <n v="0"/>
    <m/>
    <s v="SL"/>
    <n v="0"/>
    <s v=""/>
    <b v="0"/>
    <b v="0"/>
    <b v="0"/>
    <b v="0"/>
    <b v="0"/>
    <n v="0"/>
    <b v="0"/>
    <m/>
    <m/>
    <m/>
    <n v="1800"/>
    <n v="415.38461538461536"/>
    <n v="462146"/>
    <n v="18504"/>
    <n v="7650"/>
    <n v="1.6553210457301373E-2"/>
    <n v="1.4883268482490272E-2"/>
    <n v="798.13664596273293"/>
    <n v="0"/>
    <n v="0"/>
    <n v="18504"/>
    <n v="514000"/>
    <n v="4.4235101372107309E-2"/>
    <n v="4.4235101372107309E-2"/>
    <s v="0000007"/>
    <n v="0"/>
    <n v="33.54037267080745"/>
    <s v="7 Harvard Mansions"/>
    <s v="Harvard Mansions ASTs - Legacy Portfolio"/>
    <b v="0"/>
    <s v="AST"/>
    <s v="vac"/>
    <b v="0"/>
    <n v="0"/>
    <s v="070045"/>
    <n v="3237"/>
    <d v="2018-10-13T00:00:00"/>
    <s v="F007"/>
    <n v="0"/>
    <n v="3.0964570433151616E-2"/>
    <n v="4.6738476585321521E-2"/>
    <n v="488300"/>
    <n v="0.91"/>
    <m/>
    <n v="21600"/>
    <n v="7650"/>
    <s v="AST"/>
  </r>
  <r>
    <m/>
    <s v=""/>
    <n v="2793"/>
    <n v="0"/>
    <b v="0"/>
    <s v=""/>
    <s v="10"/>
    <s v="Restoration Square"/>
    <s v="SW11"/>
    <x v="10"/>
    <s v="South West London (outer)"/>
    <s v="3KB L"/>
    <n v="2077"/>
    <m/>
    <n v="0"/>
    <n v="806"/>
    <s v="Uncharged"/>
    <m/>
    <d v="2011-09-30T00:00:00"/>
    <m/>
    <m/>
    <d v="2017-11-08T00:00:00"/>
    <s v="08-Nov-2018"/>
    <n v="0"/>
    <n v="21600"/>
    <d v="2017-09-06T00:00:00"/>
    <d v="2017-11-08T00:00:00"/>
    <m/>
    <m/>
    <n v="4"/>
    <m/>
    <m/>
    <m/>
    <n v="0"/>
    <s v="First Union"/>
    <s v=""/>
    <s v=""/>
    <n v="0.03"/>
    <n v="0"/>
    <n v="20"/>
    <n v="0"/>
    <n v="625000"/>
    <n v="600000"/>
    <n v="0"/>
    <n v="0"/>
    <n v="0"/>
    <n v="0"/>
    <n v="0"/>
    <n v="0"/>
    <n v="600000"/>
    <n v="0"/>
    <b v="0"/>
    <b v="0"/>
    <n v="0"/>
    <n v="0"/>
    <n v="0"/>
    <n v="457559"/>
    <n v="0"/>
    <n v="0"/>
    <m/>
    <s v="MB"/>
    <n v="0"/>
    <s v="Duffin"/>
    <b v="0"/>
    <b v="0"/>
    <b v="0"/>
    <b v="0"/>
    <b v="0"/>
    <n v="0"/>
    <b v="0"/>
    <m/>
    <n v="9"/>
    <m/>
    <n v="1800"/>
    <n v="415.38461538461536"/>
    <n v="457559"/>
    <n v="21600"/>
    <n v="90841"/>
    <n v="0.19853395955494263"/>
    <n v="0.15140166666666666"/>
    <n v="744.41687344913146"/>
    <n v="21420"/>
    <n v="0"/>
    <n v="21600"/>
    <n v="600000"/>
    <n v="3.7894736842105266E-2"/>
    <n v="3.4250877192982455E-2"/>
    <s v="0000010"/>
    <n v="8.4033613445378148E-3"/>
    <n v="26.799007444168733"/>
    <s v="10 Restoration Square"/>
    <s v="Restoration Square ASTs"/>
    <b v="0"/>
    <s v="AST"/>
    <s v="AST"/>
    <b v="0"/>
    <n v="0"/>
    <s v="018007"/>
    <n v="1504"/>
    <d v="2017-11-09T00:00:00"/>
    <s v="F010"/>
    <n v="0"/>
    <n v="2.6526315337733222E-2"/>
    <n v="4.2667721539735859E-2"/>
    <n v="570000"/>
    <n v="0.95"/>
    <m/>
    <n v="19523"/>
    <n v="90841"/>
    <s v="AST"/>
  </r>
  <r>
    <m/>
    <s v=""/>
    <n v="4455"/>
    <n v="0"/>
    <b v="0"/>
    <s v=""/>
    <s v="30"/>
    <s v="Connaught Mansions"/>
    <s v="SW11 4SA"/>
    <x v="2"/>
    <s v="South West London/surrey"/>
    <s v="3KB"/>
    <n v="0"/>
    <m/>
    <n v="0"/>
    <n v="841"/>
    <s v="Uncharged"/>
    <m/>
    <d v="2018-09-11T00:00:00"/>
    <m/>
    <m/>
    <d v="2018-10-31T00:00:00"/>
    <s v="25-Feb-2020"/>
    <n v="0"/>
    <n v="21736"/>
    <d v="2018-11-21T00:00:00"/>
    <d v="2018-12-21T00:00:00"/>
    <m/>
    <m/>
    <n v="4"/>
    <m/>
    <m/>
    <m/>
    <n v="0"/>
    <s v="K.Frank"/>
    <s v=""/>
    <s v=""/>
    <n v="0.03"/>
    <n v="0"/>
    <n v="20"/>
    <n v="0"/>
    <n v="0"/>
    <n v="750000"/>
    <n v="0"/>
    <n v="0"/>
    <n v="0"/>
    <n v="0"/>
    <n v="0"/>
    <n v="0"/>
    <n v="750000"/>
    <n v="0"/>
    <b v="0"/>
    <b v="0"/>
    <n v="0"/>
    <n v="0"/>
    <n v="0"/>
    <n v="685088"/>
    <n v="0"/>
    <n v="0"/>
    <m/>
    <s v="SL"/>
    <n v="0"/>
    <s v="Duffin"/>
    <b v="0"/>
    <b v="0"/>
    <b v="0"/>
    <b v="0"/>
    <b v="0"/>
    <n v="0"/>
    <b v="0"/>
    <m/>
    <n v="4"/>
    <m/>
    <n v="1811.3333333333333"/>
    <n v="418"/>
    <n v="685088"/>
    <n v="27000"/>
    <n v="412"/>
    <n v="6.0138259610444209E-4"/>
    <n v="5.4933333333333331E-4"/>
    <n v="891.79548156956002"/>
    <n v="16644"/>
    <n v="0"/>
    <n v="27000"/>
    <n v="750000"/>
    <n v="3.0506666666666668E-2"/>
    <n v="3.0506666666666668E-2"/>
    <s v="0000030"/>
    <n v="0.30593607305936071"/>
    <n v="25.845422116527942"/>
    <s v="30 Connaught Mansions"/>
    <s v="Connaught Mansions ASTs - Legacy Portfolio"/>
    <b v="0"/>
    <s v="Vacant"/>
    <s v="AST"/>
    <b v="0"/>
    <n v="0"/>
    <s v="070044"/>
    <n v="3206"/>
    <d v="2019-02-26T00:00:00"/>
    <s v="F030"/>
    <n v="0"/>
    <n v="2.135466630299886E-2"/>
    <n v="3.1727310943995515E-2"/>
    <n v="712500"/>
    <n v="0.91"/>
    <m/>
    <n v="21736"/>
    <n v="412"/>
    <s v="AST"/>
  </r>
  <r>
    <m/>
    <s v=""/>
    <n v="1625"/>
    <n v="0"/>
    <b v="0"/>
    <s v=""/>
    <s v="73"/>
    <s v="Eamont Court"/>
    <s v="NW8"/>
    <x v="10"/>
    <s v="North West London (Inner)"/>
    <s v="3KBlower"/>
    <n v="3176"/>
    <m/>
    <n v="0"/>
    <n v="634"/>
    <s v="Uncharged"/>
    <d v="2004-06-01T00:00:00"/>
    <d v="2000-05-17T00:00:00"/>
    <m/>
    <m/>
    <d v="2018-09-30T00:00:00"/>
    <s v="01-Jan-2020"/>
    <n v="0"/>
    <n v="21840"/>
    <d v="2018-10-08T00:00:00"/>
    <d v="2018-10-12T00:00:00"/>
    <d v="2018-10-21T00:00:00"/>
    <d v="2018-12-17T00:00:00"/>
    <n v="4"/>
    <d v="2019-01-14T00:00:00"/>
    <m/>
    <m/>
    <n v="0"/>
    <s v="K.Gold"/>
    <s v=""/>
    <s v=""/>
    <n v="0.03"/>
    <n v="0"/>
    <n v="20"/>
    <n v="0"/>
    <n v="675000"/>
    <n v="550000"/>
    <n v="0"/>
    <n v="0"/>
    <n v="0"/>
    <n v="0"/>
    <n v="0"/>
    <n v="0"/>
    <n v="650000"/>
    <n v="0"/>
    <b v="1"/>
    <b v="0"/>
    <n v="0"/>
    <n v="0"/>
    <n v="0"/>
    <n v="177475"/>
    <n v="0"/>
    <n v="0"/>
    <m/>
    <s v="PY"/>
    <n v="0"/>
    <s v="Duffin"/>
    <b v="0"/>
    <b v="0"/>
    <b v="0"/>
    <b v="0"/>
    <b v="0"/>
    <n v="0"/>
    <b v="1"/>
    <n v="23"/>
    <n v="0"/>
    <n v="15"/>
    <n v="1820"/>
    <n v="420"/>
    <n v="177475"/>
    <n v="23400"/>
    <n v="416625"/>
    <n v="2.3475137343287789"/>
    <n v="0.64096153846153847"/>
    <n v="1025.2365930599369"/>
    <n v="20800"/>
    <n v="0"/>
    <n v="23400"/>
    <n v="650000"/>
    <n v="3.5368421052631577E-2"/>
    <n v="2.9352226720647773E-2"/>
    <s v="0000073"/>
    <n v="0.05"/>
    <n v="34.447949526813879"/>
    <s v="73 Eamont Court"/>
    <s v="Eamont Court ASTs"/>
    <b v="0"/>
    <s v="Vacant"/>
    <s v="AST"/>
    <b v="0"/>
    <n v="539"/>
    <s v="101102"/>
    <n v="448"/>
    <d v="2019-01-02T00:00:00"/>
    <s v="F073"/>
    <n v="0"/>
    <n v="2.475789431521767E-2"/>
    <n v="0.1021270601493168"/>
    <n v="617500"/>
    <n v="0.95"/>
    <m/>
    <n v="18125"/>
    <n v="416625"/>
    <s v="AST"/>
  </r>
  <r>
    <m/>
    <s v=""/>
    <n v="4488"/>
    <n v="0"/>
    <b v="0"/>
    <s v=""/>
    <s v="8"/>
    <s v="Harvard Mansions"/>
    <s v="SW11 1TB"/>
    <x v="2"/>
    <s v="South West London/surrey"/>
    <s v="4KBsm"/>
    <n v="0"/>
    <m/>
    <n v="0"/>
    <n v="737"/>
    <s v="Uncharged"/>
    <m/>
    <d v="2018-09-11T00:00:00"/>
    <m/>
    <m/>
    <m/>
    <s v="06-Jun-2018"/>
    <n v="0"/>
    <n v="21840"/>
    <m/>
    <m/>
    <m/>
    <m/>
    <n v="4"/>
    <m/>
    <m/>
    <m/>
    <n v="0"/>
    <s v=""/>
    <s v=""/>
    <s v=""/>
    <n v="0.03"/>
    <n v="0"/>
    <n v="20"/>
    <n v="0"/>
    <n v="0"/>
    <n v="490000"/>
    <n v="0"/>
    <n v="0"/>
    <n v="0"/>
    <n v="0"/>
    <n v="0"/>
    <n v="0"/>
    <n v="490000"/>
    <n v="0"/>
    <b v="0"/>
    <b v="0"/>
    <n v="0"/>
    <n v="0"/>
    <n v="0"/>
    <n v="479702"/>
    <n v="0"/>
    <n v="0"/>
    <m/>
    <s v="SL"/>
    <n v="0"/>
    <s v=""/>
    <b v="0"/>
    <b v="0"/>
    <b v="0"/>
    <b v="0"/>
    <b v="0"/>
    <n v="0"/>
    <b v="0"/>
    <m/>
    <m/>
    <m/>
    <n v="1820"/>
    <n v="420"/>
    <n v="479702"/>
    <n v="17640"/>
    <n v="-31842"/>
    <n v="-6.6378710115863604E-2"/>
    <n v="-6.4983673469387757E-2"/>
    <n v="664.85753052917232"/>
    <n v="0"/>
    <n v="0"/>
    <n v="17640"/>
    <n v="490000"/>
    <n v="4.6917293233082705E-2"/>
    <n v="4.6917293233082705E-2"/>
    <s v="0000008"/>
    <n v="0"/>
    <n v="29.633649932157393"/>
    <s v="8 Harvard Mansions"/>
    <s v="Harvard Mansions ASTs - Legacy Portfolio"/>
    <b v="0"/>
    <s v="AST"/>
    <s v=""/>
    <b v="0"/>
    <n v="0"/>
    <s v="070045"/>
    <n v="3239"/>
    <d v="2017-06-07T00:00:00"/>
    <s v="F008"/>
    <n v="0"/>
    <n v="3.2842104703860175E-2"/>
    <n v="4.5528265464809405E-2"/>
    <n v="465500"/>
    <n v="0.91"/>
    <m/>
    <n v="21840"/>
    <n v="-31842"/>
    <s v="AST"/>
  </r>
  <r>
    <m/>
    <s v=""/>
    <n v="3200"/>
    <n v="0"/>
    <b v="0"/>
    <s v=""/>
    <s v="9"/>
    <s v="Holland Place Chambers (ast)"/>
    <s v="W8"/>
    <x v="10"/>
    <s v="West"/>
    <s v="2KB"/>
    <n v="1340"/>
    <m/>
    <n v="0"/>
    <n v="501"/>
    <s v="Uncharged"/>
    <m/>
    <d v="2013-03-22T00:00:00"/>
    <m/>
    <m/>
    <d v="2018-12-01T00:00:00"/>
    <s v="vacant"/>
    <n v="17"/>
    <n v="21940"/>
    <d v="2019-02-01T00:00:00"/>
    <d v="2019-05-10T00:00:00"/>
    <m/>
    <m/>
    <n v="4"/>
    <m/>
    <m/>
    <m/>
    <n v="0"/>
    <s v=""/>
    <s v=""/>
    <s v=""/>
    <n v="0.03"/>
    <n v="0"/>
    <n v="20"/>
    <n v="0"/>
    <n v="670000"/>
    <n v="625000"/>
    <n v="0"/>
    <n v="0"/>
    <n v="0"/>
    <n v="0"/>
    <n v="0"/>
    <n v="0"/>
    <n v="625000"/>
    <n v="0"/>
    <b v="0"/>
    <b v="0"/>
    <n v="0"/>
    <n v="0"/>
    <n v="107500"/>
    <n v="598204"/>
    <n v="0"/>
    <n v="0"/>
    <m/>
    <s v="JW"/>
    <n v="0"/>
    <s v="Invicta"/>
    <b v="0"/>
    <b v="0"/>
    <b v="0"/>
    <b v="0"/>
    <b v="0"/>
    <n v="0"/>
    <b v="0"/>
    <m/>
    <n v="14"/>
    <m/>
    <n v="1828.3333333333333"/>
    <n v="421.92307692307691"/>
    <n v="705704"/>
    <n v="22500"/>
    <n v="-134454"/>
    <n v="-0.19052463922551097"/>
    <n v="-0.2151264"/>
    <n v="1247.5049900199601"/>
    <n v="21940"/>
    <n v="0"/>
    <n v="22500"/>
    <n v="625000"/>
    <n v="3.6951578947368419E-2"/>
    <n v="3.4694736842105264E-2"/>
    <s v="0000009"/>
    <n v="0"/>
    <n v="43.792415169660678"/>
    <s v="9 Holland Place Chambers (ast)"/>
    <s v="Under Modernisation for Let - for current ASTs"/>
    <b v="0"/>
    <s v="AST"/>
    <s v="AST"/>
    <b v="0"/>
    <n v="0"/>
    <s v="070028"/>
    <n v="1916"/>
    <m/>
    <s v="F009"/>
    <n v="214.57085828343313"/>
    <n v="2.5866104822660746E-2"/>
    <n v="3.4436412996235399E-2"/>
    <n v="593750"/>
    <n v="0.95"/>
    <m/>
    <n v="20600"/>
    <n v="-134454"/>
    <s v="AST"/>
  </r>
  <r>
    <m/>
    <s v=""/>
    <n v="1939"/>
    <n v="0"/>
    <b v="0"/>
    <s v=""/>
    <s v="328"/>
    <s v="Circle (the)"/>
    <s v="SE1"/>
    <x v="10"/>
    <s v="South East London (Inner)"/>
    <s v="2KB Std"/>
    <n v="3125"/>
    <m/>
    <n v="0"/>
    <n v="544"/>
    <s v="Uncharged"/>
    <m/>
    <d v="2006-12-06T00:00:00"/>
    <m/>
    <m/>
    <d v="2013-02-04T00:00:00"/>
    <s v="13-Apr-2020"/>
    <n v="0"/>
    <n v="21960"/>
    <d v="2011-03-09T00:00:00"/>
    <d v="2011-04-21T00:00:00"/>
    <m/>
    <m/>
    <n v="4"/>
    <m/>
    <m/>
    <m/>
    <n v="0"/>
    <s v="Circle"/>
    <s v=""/>
    <s v=""/>
    <n v="0.03"/>
    <n v="0"/>
    <n v="20"/>
    <n v="0"/>
    <n v="565000"/>
    <n v="520000"/>
    <n v="0"/>
    <n v="0"/>
    <n v="0"/>
    <n v="0"/>
    <n v="0"/>
    <n v="0"/>
    <n v="520000"/>
    <n v="0"/>
    <b v="0"/>
    <b v="0"/>
    <n v="0"/>
    <n v="0"/>
    <n v="0"/>
    <n v="341950"/>
    <n v="0"/>
    <n v="0"/>
    <m/>
    <s v="PW"/>
    <n v="0"/>
    <s v="Vertigo"/>
    <b v="0"/>
    <b v="0"/>
    <b v="0"/>
    <b v="0"/>
    <b v="0"/>
    <n v="0"/>
    <b v="1"/>
    <m/>
    <n v="6"/>
    <m/>
    <n v="1830"/>
    <n v="422.30769230769232"/>
    <n v="341950"/>
    <n v="18720"/>
    <n v="133330"/>
    <n v="0.38991080567334407"/>
    <n v="0.25640384615384615"/>
    <n v="955.88235294117646"/>
    <n v="21320"/>
    <n v="0"/>
    <n v="18720"/>
    <n v="520000"/>
    <n v="4.4453441295546556E-2"/>
    <n v="3.7036437246963566E-2"/>
    <s v="0000328"/>
    <n v="3.0018761726078799E-2"/>
    <n v="40.367647058823529"/>
    <s v="328 Circle (the)"/>
    <s v="Circle ASTs"/>
    <b v="0"/>
    <s v="AST"/>
    <s v=""/>
    <b v="0"/>
    <n v="539"/>
    <s v="070012"/>
    <n v="603"/>
    <d v="2018-04-14T00:00:00"/>
    <s v="F328"/>
    <n v="0"/>
    <n v="3.1117408376956274E-2"/>
    <n v="5.3504898376955698E-2"/>
    <n v="494000"/>
    <n v="0.92500000000000004"/>
    <m/>
    <n v="18296"/>
    <n v="133330"/>
    <s v="AST"/>
  </r>
  <r>
    <m/>
    <s v=""/>
    <n v="4391"/>
    <n v="0"/>
    <b v="0"/>
    <s v=""/>
    <s v="8"/>
    <s v="Bridge Avenue Mansions"/>
    <s v="W6 9JB"/>
    <x v="2"/>
    <s v="West London (outer)"/>
    <s v="3KB"/>
    <n v="0"/>
    <m/>
    <n v="0"/>
    <n v="659"/>
    <s v="Uncharged"/>
    <m/>
    <d v="2018-09-11T00:00:00"/>
    <m/>
    <m/>
    <m/>
    <s v="02-Feb-2020"/>
    <n v="0"/>
    <n v="21999"/>
    <m/>
    <m/>
    <m/>
    <m/>
    <n v="4"/>
    <m/>
    <m/>
    <m/>
    <n v="0"/>
    <s v=""/>
    <s v=""/>
    <s v=""/>
    <n v="0.03"/>
    <n v="0"/>
    <n v="20"/>
    <n v="0"/>
    <n v="0"/>
    <n v="530000"/>
    <n v="0"/>
    <n v="0"/>
    <n v="0"/>
    <n v="0"/>
    <n v="0"/>
    <n v="0"/>
    <n v="530000"/>
    <n v="0"/>
    <b v="0"/>
    <b v="0"/>
    <n v="0"/>
    <n v="0"/>
    <n v="0"/>
    <n v="529768"/>
    <n v="0"/>
    <n v="0"/>
    <m/>
    <s v="PY"/>
    <n v="0"/>
    <s v=""/>
    <b v="0"/>
    <b v="0"/>
    <b v="0"/>
    <b v="0"/>
    <b v="0"/>
    <n v="0"/>
    <b v="0"/>
    <m/>
    <m/>
    <m/>
    <n v="1833.25"/>
    <n v="423.05769230769232"/>
    <n v="529768"/>
    <n v="19080"/>
    <n v="-45348"/>
    <n v="-8.5599734223282639E-2"/>
    <n v="-8.5562264150943396E-2"/>
    <n v="804.24886191198789"/>
    <n v="20952"/>
    <n v="0"/>
    <n v="19080"/>
    <n v="530000"/>
    <n v="4.3692154915590864E-2"/>
    <n v="4.3692154915590864E-2"/>
    <s v="0000008"/>
    <n v="4.9971363115693015E-2"/>
    <n v="33.382397572078908"/>
    <s v="8 Bridge Avenue Mansions"/>
    <s v="Bridge Avenue Mansions ASTs - Legacy Portfolio"/>
    <b v="0"/>
    <s v="AST"/>
    <s v=""/>
    <b v="0"/>
    <n v="0"/>
    <s v="070043"/>
    <n v="3142"/>
    <d v="2018-02-03T00:00:00"/>
    <s v="F008"/>
    <n v="0"/>
    <n v="3.058450792006253E-2"/>
    <n v="4.1525724468069042E-2"/>
    <n v="503500"/>
    <n v="0.91"/>
    <m/>
    <n v="21999"/>
    <n v="-45348"/>
    <s v="AST"/>
  </r>
  <r>
    <m/>
    <s v=""/>
    <n v="1818"/>
    <n v="0"/>
    <b v="0"/>
    <s v=""/>
    <s v="1"/>
    <s v="Garden Court"/>
    <s v="TW9 3JS"/>
    <x v="2"/>
    <s v="Surrey"/>
    <s v="4KB"/>
    <n v="1569"/>
    <m/>
    <n v="0"/>
    <n v="861"/>
    <s v="HSBC"/>
    <d v="2006-09-19T00:00:00"/>
    <d v="2006-05-26T00:00:00"/>
    <m/>
    <m/>
    <d v="2017-02-28T00:00:00"/>
    <s v="25-Jun-2019"/>
    <n v="0"/>
    <n v="22080"/>
    <d v="2017-02-23T00:00:00"/>
    <d v="2017-04-24T00:00:00"/>
    <d v="2017-05-01T00:00:00"/>
    <m/>
    <n v="4"/>
    <m/>
    <m/>
    <m/>
    <n v="0"/>
    <s v=""/>
    <s v=""/>
    <s v=""/>
    <n v="0.03"/>
    <n v="0"/>
    <n v="20"/>
    <n v="0"/>
    <n v="575000"/>
    <n v="530000"/>
    <n v="0"/>
    <n v="0"/>
    <n v="0"/>
    <n v="0"/>
    <n v="0"/>
    <n v="0"/>
    <n v="530000"/>
    <n v="0"/>
    <b v="0"/>
    <b v="0"/>
    <n v="0"/>
    <n v="0"/>
    <n v="0"/>
    <n v="394309"/>
    <n v="0"/>
    <n v="0"/>
    <m/>
    <s v="PY"/>
    <n v="0"/>
    <s v="Duffin"/>
    <b v="0"/>
    <b v="0"/>
    <b v="0"/>
    <b v="0"/>
    <b v="0"/>
    <n v="0"/>
    <b v="1"/>
    <n v="100"/>
    <n v="8"/>
    <m/>
    <n v="1840"/>
    <n v="424.61538461538464"/>
    <n v="394309"/>
    <n v="19080"/>
    <n v="90111"/>
    <n v="0.22852889485149971"/>
    <n v="0.17002075471698114"/>
    <n v="615.56329849012775"/>
    <n v="19800"/>
    <n v="0"/>
    <n v="19080"/>
    <n v="530000"/>
    <n v="4.3853028798411124E-2"/>
    <n v="3.9666335650446874E-2"/>
    <s v="0000001"/>
    <n v="0.11515151515151516"/>
    <n v="25.644599303135887"/>
    <s v="1 Garden Court"/>
    <s v="Garden Court ASTs"/>
    <b v="0"/>
    <s v="AST"/>
    <s v="AST"/>
    <b v="0"/>
    <n v="539"/>
    <s v="070011"/>
    <n v="509"/>
    <d v="2017-06-26T00:00:00"/>
    <s v="F001"/>
    <n v="0"/>
    <n v="3.0697119636118948E-2"/>
    <n v="5.0650631864857257E-2"/>
    <n v="503500"/>
    <n v="0.95"/>
    <m/>
    <n v="19972"/>
    <n v="90111"/>
    <s v="AST"/>
  </r>
  <r>
    <m/>
    <s v=""/>
    <n v="3805"/>
    <n v="0"/>
    <b v="0"/>
    <s v=""/>
    <s v="3"/>
    <s v="Garden Court"/>
    <s v="TW9"/>
    <x v="2"/>
    <s v="South West London/surrey"/>
    <s v="4KB"/>
    <n v="1569"/>
    <m/>
    <n v="0"/>
    <n v="0"/>
    <s v="HSBC"/>
    <m/>
    <d v="2006-05-26T00:00:00"/>
    <m/>
    <m/>
    <d v="2018-02-28T00:00:00"/>
    <s v="15-Apr-2020"/>
    <n v="0"/>
    <n v="22088"/>
    <d v="2015-10-06T00:00:00"/>
    <d v="2015-12-18T00:00:00"/>
    <m/>
    <m/>
    <n v="4"/>
    <m/>
    <m/>
    <m/>
    <n v="0"/>
    <s v="F.Leigh/A.Roberts"/>
    <s v=""/>
    <s v=""/>
    <n v="0.03"/>
    <n v="0"/>
    <n v="20"/>
    <n v="0"/>
    <n v="575000"/>
    <n v="530000"/>
    <n v="0"/>
    <n v="0"/>
    <n v="0"/>
    <n v="0"/>
    <n v="0"/>
    <n v="0"/>
    <n v="530000"/>
    <n v="0"/>
    <b v="0"/>
    <b v="0"/>
    <n v="0"/>
    <n v="0"/>
    <n v="0"/>
    <n v="351396"/>
    <n v="0"/>
    <n v="0"/>
    <m/>
    <s v="PY"/>
    <n v="0"/>
    <s v="Black"/>
    <b v="0"/>
    <b v="0"/>
    <b v="0"/>
    <b v="0"/>
    <b v="0"/>
    <n v="0"/>
    <b v="0"/>
    <m/>
    <n v="10"/>
    <m/>
    <n v="1840.6666666666667"/>
    <n v="424.76923076923077"/>
    <n v="351396"/>
    <n v="19080"/>
    <n v="133024"/>
    <n v="0.37855866316065068"/>
    <n v="0.25098867924528301"/>
    <n v="0"/>
    <n v="21360"/>
    <n v="0"/>
    <n v="19080"/>
    <n v="530000"/>
    <n v="4.3868917576961271E-2"/>
    <n v="4.0752730883813308E-2"/>
    <s v="0000003"/>
    <n v="3.4082397003745317E-2"/>
    <n v="0"/>
    <s v="3 Garden Court"/>
    <s v="Garden Court ASTs"/>
    <b v="0"/>
    <s v="AST"/>
    <s v="AST"/>
    <b v="0"/>
    <n v="0"/>
    <s v="070011"/>
    <n v="2535"/>
    <d v="2018-04-16T00:00:00"/>
    <s v="F003"/>
    <n v="0"/>
    <n v="3.0708241780914639E-2"/>
    <n v="5.8392810390556521E-2"/>
    <n v="503500"/>
    <n v="0.95"/>
    <m/>
    <n v="20519"/>
    <n v="133024"/>
    <s v="AST"/>
  </r>
  <r>
    <m/>
    <s v=""/>
    <n v="4324"/>
    <n v="0"/>
    <b v="0"/>
    <s v=""/>
    <s v="145"/>
    <s v="Delaware Mansions"/>
    <s v="W9"/>
    <x v="10"/>
    <s v="Maidavale"/>
    <s v="2KB"/>
    <n v="2127"/>
    <m/>
    <n v="0"/>
    <n v="715"/>
    <s v="HSBC"/>
    <m/>
    <d v="1990-06-24T00:00:00"/>
    <d v="2018-03-28T00:00:00"/>
    <d v="2018-04-30T00:00:00"/>
    <d v="2018-04-24T00:00:00"/>
    <s v="19-Aug-2019"/>
    <n v="0"/>
    <n v="22100"/>
    <d v="2018-05-21T00:00:00"/>
    <d v="2018-08-17T00:00:00"/>
    <m/>
    <m/>
    <n v="4"/>
    <m/>
    <m/>
    <m/>
    <n v="0"/>
    <s v=""/>
    <s v=""/>
    <s v=""/>
    <n v="0.03"/>
    <n v="0"/>
    <n v="20"/>
    <n v="0"/>
    <n v="620000"/>
    <n v="710000"/>
    <n v="0"/>
    <n v="0"/>
    <n v="0"/>
    <n v="0"/>
    <n v="0"/>
    <n v="0"/>
    <n v="710000"/>
    <n v="0"/>
    <b v="0"/>
    <b v="0"/>
    <n v="0"/>
    <n v="0"/>
    <n v="0"/>
    <n v="154508"/>
    <n v="0"/>
    <n v="0"/>
    <m/>
    <s v="PY"/>
    <n v="0"/>
    <s v="Duffin"/>
    <b v="0"/>
    <b v="0"/>
    <b v="0"/>
    <b v="0"/>
    <b v="0"/>
    <n v="0"/>
    <b v="0"/>
    <m/>
    <n v="12"/>
    <m/>
    <n v="1841.6666666666667"/>
    <n v="425"/>
    <n v="154508"/>
    <n v="25560"/>
    <n v="494432"/>
    <n v="3.2000414218034017"/>
    <n v="0.69638309859154934"/>
    <n v="993.00699300699296"/>
    <n v="11167"/>
    <n v="0"/>
    <n v="25560"/>
    <n v="710000"/>
    <n v="3.2765011119347667E-2"/>
    <n v="2.9611564121571534E-2"/>
    <s v="0000145"/>
    <n v="0.97904540162980214"/>
    <n v="30.90909090909091"/>
    <s v="145 Delaware Mansions"/>
    <s v="Delaware Mansions ASTs"/>
    <b v="0"/>
    <s v="AST"/>
    <s v="reg"/>
    <b v="0"/>
    <n v="0"/>
    <s v="013009"/>
    <n v="3072"/>
    <d v="2018-08-20T00:00:00"/>
    <s v="F145"/>
    <n v="0"/>
    <n v="2.2935507392953997E-2"/>
    <n v="0.12926838739741631"/>
    <n v="674500"/>
    <n v="0.875"/>
    <m/>
    <n v="19973"/>
    <n v="494432"/>
    <s v="AST"/>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s v=""/>
    <n v="3980"/>
    <n v="0"/>
    <b v="0"/>
    <s v=""/>
    <s v="11"/>
    <s v="Eamont Court"/>
    <s v="NW8"/>
    <x v="10"/>
    <s v="North West London"/>
    <s v="3KBlower"/>
    <n v="3316"/>
    <m/>
    <n v="0"/>
    <n v="595"/>
    <s v="Uncharged"/>
    <m/>
    <d v="2000-05-17T00:00:00"/>
    <m/>
    <m/>
    <d v="2018-10-29T00:00:00"/>
    <s v="20-Feb-2020"/>
    <n v="0"/>
    <n v="22100"/>
    <d v="2018-12-07T00:00:00"/>
    <d v="2018-12-21T00:00:00"/>
    <m/>
    <m/>
    <n v="4"/>
    <m/>
    <m/>
    <m/>
    <n v="0"/>
    <s v="K.Gold"/>
    <s v=""/>
    <s v=""/>
    <n v="0.03"/>
    <n v="0"/>
    <n v="20"/>
    <n v="0"/>
    <n v="675000"/>
    <n v="550000"/>
    <n v="0"/>
    <n v="0"/>
    <n v="0"/>
    <n v="0"/>
    <n v="0"/>
    <n v="0"/>
    <n v="650000"/>
    <n v="0"/>
    <b v="0"/>
    <b v="0"/>
    <n v="0"/>
    <n v="0"/>
    <n v="0"/>
    <n v="183601"/>
    <n v="0"/>
    <n v="0"/>
    <m/>
    <s v="PY"/>
    <n v="0"/>
    <s v="N.Fleet"/>
    <b v="0"/>
    <b v="0"/>
    <b v="0"/>
    <b v="0"/>
    <b v="0"/>
    <n v="0"/>
    <b v="0"/>
    <m/>
    <n v="2"/>
    <m/>
    <n v="1841.6666666666667"/>
    <n v="425"/>
    <n v="183601"/>
    <n v="23400"/>
    <n v="410499"/>
    <n v="2.2358211556581935"/>
    <n v="0.63153692307692311"/>
    <n v="1092.4369747899159"/>
    <n v="21600"/>
    <n v="0"/>
    <n v="23400"/>
    <n v="650000"/>
    <n v="3.5789473684210524E-2"/>
    <n v="3.0419433198380568E-2"/>
    <s v="0000011"/>
    <n v="2.3148148148148147E-2"/>
    <n v="37.142857142857146"/>
    <s v="11 Eamont Court"/>
    <s v="Eamont Court ASTs"/>
    <b v="0"/>
    <s v="Vacant"/>
    <s v="AST"/>
    <b v="0"/>
    <n v="0"/>
    <s v="101102"/>
    <n v="2716"/>
    <d v="2019-02-21T00:00:00"/>
    <s v="F011"/>
    <n v="0"/>
    <n v="2.5052631152303592E-2"/>
    <n v="0.1023088109541887"/>
    <n v="617500"/>
    <n v="0.95"/>
    <m/>
    <n v="18784"/>
    <n v="410499"/>
    <s v="AST"/>
  </r>
  <r>
    <m/>
    <s v=""/>
    <n v="2788"/>
    <n v="0"/>
    <b v="0"/>
    <s v=""/>
    <s v="5"/>
    <s v="Restoration Square"/>
    <s v="SW11"/>
    <x v="10"/>
    <s v="South West London (outer)"/>
    <s v="3KB Sm"/>
    <n v="2077"/>
    <m/>
    <n v="0"/>
    <n v="693"/>
    <s v="Uncharged"/>
    <m/>
    <d v="2011-09-30T00:00:00"/>
    <m/>
    <m/>
    <d v="2017-12-19T00:00:00"/>
    <s v="16-Jan-2019"/>
    <n v="0"/>
    <n v="22100"/>
    <d v="2013-01-14T00:00:00"/>
    <d v="2013-04-12T00:00:00"/>
    <m/>
    <m/>
    <n v="4"/>
    <m/>
    <m/>
    <m/>
    <n v="0"/>
    <s v="First Union"/>
    <s v=""/>
    <s v=""/>
    <n v="0.03"/>
    <n v="0"/>
    <n v="20"/>
    <n v="0"/>
    <n v="625000"/>
    <n v="565000"/>
    <n v="0"/>
    <n v="0"/>
    <n v="0"/>
    <n v="0"/>
    <n v="0"/>
    <n v="0"/>
    <n v="565000"/>
    <n v="0"/>
    <b v="0"/>
    <b v="0"/>
    <n v="0"/>
    <n v="0"/>
    <n v="0"/>
    <n v="416821"/>
    <n v="0"/>
    <n v="0"/>
    <m/>
    <s v="MB"/>
    <n v="0"/>
    <s v="Black"/>
    <b v="0"/>
    <b v="0"/>
    <b v="0"/>
    <b v="0"/>
    <b v="0"/>
    <n v="0"/>
    <b v="0"/>
    <m/>
    <n v="12"/>
    <m/>
    <n v="1841.6666666666667"/>
    <n v="425"/>
    <n v="416821"/>
    <n v="20340"/>
    <n v="99589"/>
    <n v="0.23892510214216653"/>
    <n v="0.17626371681415928"/>
    <n v="815.29581529581526"/>
    <n v="20085"/>
    <n v="0"/>
    <n v="20340"/>
    <n v="565000"/>
    <n v="4.1173730787144855E-2"/>
    <n v="3.7304145319049839E-2"/>
    <s v="0000005"/>
    <n v="0.10032362459546926"/>
    <n v="31.89033189033189"/>
    <s v="5 Restoration Square"/>
    <s v="Restoration Square ASTs"/>
    <b v="0"/>
    <s v="AST"/>
    <s v="AST"/>
    <b v="0"/>
    <n v="0"/>
    <s v="018007"/>
    <n v="1499"/>
    <d v="2018-01-17T00:00:00"/>
    <s v="F005"/>
    <n v="0"/>
    <n v="2.8821611060172277E-2"/>
    <n v="4.8037406944467773E-2"/>
    <n v="536750"/>
    <n v="0.95"/>
    <m/>
    <n v="20023"/>
    <n v="99589"/>
    <s v="AST"/>
  </r>
  <r>
    <m/>
    <s v=""/>
    <n v="2796"/>
    <n v="0"/>
    <b v="0"/>
    <s v=""/>
    <s v="13"/>
    <s v="Restoration Square"/>
    <s v="SW11"/>
    <x v="10"/>
    <s v="South West London (outer)"/>
    <s v="3KB L"/>
    <n v="2077"/>
    <m/>
    <n v="0"/>
    <n v="758"/>
    <s v="Uncharged"/>
    <m/>
    <d v="2011-09-30T00:00:00"/>
    <m/>
    <m/>
    <d v="2018-02-11T00:00:00"/>
    <s v="31-May-2019"/>
    <n v="0"/>
    <n v="22100"/>
    <d v="2018-03-13T00:00:00"/>
    <d v="2018-05-18T00:00:00"/>
    <m/>
    <m/>
    <n v="4"/>
    <m/>
    <m/>
    <m/>
    <n v="0"/>
    <s v="chesterton"/>
    <s v=""/>
    <s v=""/>
    <n v="0.03"/>
    <n v="0"/>
    <n v="20"/>
    <n v="0"/>
    <n v="625000"/>
    <n v="795000"/>
    <n v="0"/>
    <n v="0"/>
    <n v="0"/>
    <n v="0"/>
    <n v="0"/>
    <n v="0"/>
    <n v="795000"/>
    <n v="0"/>
    <b v="0"/>
    <b v="0"/>
    <n v="0"/>
    <n v="0"/>
    <n v="0"/>
    <n v="426411"/>
    <n v="0"/>
    <n v="0"/>
    <m/>
    <s v="MB"/>
    <n v="0"/>
    <s v="N.Fleet"/>
    <b v="0"/>
    <b v="0"/>
    <b v="0"/>
    <b v="0"/>
    <b v="0"/>
    <n v="0"/>
    <b v="0"/>
    <m/>
    <n v="9"/>
    <m/>
    <n v="1841.6666666666667"/>
    <n v="425"/>
    <n v="426411"/>
    <n v="28620"/>
    <n v="300219"/>
    <n v="0.70406016730337628"/>
    <n v="0.37763396226415097"/>
    <n v="1048.8126649076517"/>
    <n v="20800"/>
    <n v="0"/>
    <n v="28620"/>
    <n v="795000"/>
    <n v="2.9261833829857663E-2"/>
    <n v="2.6511751075802715E-2"/>
    <s v="0000013"/>
    <n v="6.25E-2"/>
    <n v="29.155672823218996"/>
    <s v="13 Restoration Square"/>
    <s v="Restoration Square ASTs"/>
    <b v="0"/>
    <s v="AST"/>
    <s v="AST"/>
    <b v="0"/>
    <n v="0"/>
    <s v="018007"/>
    <n v="1507"/>
    <d v="2018-06-01T00:00:00"/>
    <s v="F013"/>
    <n v="0"/>
    <n v="2.0483283332072121E-2"/>
    <n v="4.6957043791084188E-2"/>
    <n v="755250"/>
    <n v="0.95"/>
    <m/>
    <n v="20023"/>
    <n v="300219"/>
    <s v="AST"/>
  </r>
  <r>
    <m/>
    <s v=""/>
    <n v="3724"/>
    <n v="0"/>
    <b v="0"/>
    <s v=""/>
    <s v="28"/>
    <s v="Stamford Street"/>
    <s v="SE1"/>
    <x v="10"/>
    <s v="London City Fringe"/>
    <s v="2KB"/>
    <n v="2730"/>
    <m/>
    <n v="0"/>
    <n v="560"/>
    <s v="Uncharged"/>
    <m/>
    <d v="2015-05-29T00:00:00"/>
    <m/>
    <m/>
    <d v="2017-04-18T00:00:00"/>
    <s v="05-May-2019"/>
    <n v="0"/>
    <n v="22100"/>
    <d v="2015-11-23T00:00:00"/>
    <d v="2015-12-09T00:00:00"/>
    <m/>
    <m/>
    <n v="4"/>
    <m/>
    <m/>
    <m/>
    <n v="0"/>
    <s v="Go Native"/>
    <s v=""/>
    <s v=""/>
    <n v="0.03"/>
    <n v="0"/>
    <n v="20"/>
    <n v="0"/>
    <n v="610000"/>
    <n v="600000"/>
    <n v="0"/>
    <n v="0"/>
    <n v="0"/>
    <n v="0"/>
    <n v="0"/>
    <n v="0"/>
    <n v="600000"/>
    <n v="0"/>
    <b v="0"/>
    <b v="0"/>
    <n v="0"/>
    <n v="0"/>
    <n v="0"/>
    <n v="588261"/>
    <n v="0"/>
    <n v="0"/>
    <m/>
    <s v="FC"/>
    <n v="0"/>
    <s v="Black"/>
    <b v="0"/>
    <b v="0"/>
    <b v="0"/>
    <b v="0"/>
    <b v="0"/>
    <n v="0"/>
    <b v="0"/>
    <m/>
    <n v="2"/>
    <m/>
    <n v="1841.6666666666667"/>
    <n v="425"/>
    <n v="588261"/>
    <n v="21600"/>
    <n v="-39861"/>
    <n v="-6.7760738855712002E-2"/>
    <n v="-6.6434999999999994E-2"/>
    <n v="1071.4285714285713"/>
    <n v="22100"/>
    <n v="0"/>
    <n v="21600"/>
    <n v="600000"/>
    <n v="3.8771929824561402E-2"/>
    <n v="3.3982456140350878E-2"/>
    <s v="0000028"/>
    <n v="0"/>
    <n v="39.464285714285715"/>
    <s v="28 Stamford Street"/>
    <s v="Stamford Street ASTs"/>
    <b v="0"/>
    <s v=""/>
    <s v="AST"/>
    <b v="0"/>
    <n v="0"/>
    <s v="070029"/>
    <n v="2453"/>
    <d v="2017-05-06T00:00:00"/>
    <s v="F028"/>
    <n v="0"/>
    <n v="2.7140350414995559E-2"/>
    <n v="3.2927561065581437E-2"/>
    <n v="570000"/>
    <n v="0.95"/>
    <m/>
    <n v="19370"/>
    <n v="-39861"/>
    <s v="AST"/>
  </r>
  <r>
    <m/>
    <s v=""/>
    <n v="3795"/>
    <n v="0"/>
    <b v="0"/>
    <s v=""/>
    <s v="72"/>
    <s v="Eamont Court"/>
    <s v="NW8"/>
    <x v="10"/>
    <s v="North West London"/>
    <s v="3kb lwr"/>
    <n v="3176"/>
    <m/>
    <n v="0"/>
    <n v="634"/>
    <s v="Uncharged"/>
    <m/>
    <d v="2000-05-17T00:00:00"/>
    <m/>
    <m/>
    <d v="2017-09-13T00:00:00"/>
    <s v="31-Oct-2019"/>
    <n v="0"/>
    <n v="22166"/>
    <d v="2017-10-02T00:00:00"/>
    <d v="2017-10-13T00:00:00"/>
    <m/>
    <m/>
    <n v="4"/>
    <m/>
    <m/>
    <m/>
    <n v="0"/>
    <s v="K.Gold"/>
    <s v=""/>
    <s v=""/>
    <n v="0.03"/>
    <n v="0"/>
    <n v="20"/>
    <n v="0"/>
    <n v="675000"/>
    <n v="675000"/>
    <n v="0"/>
    <n v="0"/>
    <n v="0"/>
    <n v="0"/>
    <n v="0"/>
    <n v="0"/>
    <n v="675000"/>
    <n v="0"/>
    <b v="0"/>
    <b v="0"/>
    <n v="0"/>
    <n v="0"/>
    <n v="0"/>
    <n v="201273"/>
    <n v="0"/>
    <n v="0"/>
    <m/>
    <s v="PY"/>
    <n v="0"/>
    <s v="N.Fleet"/>
    <b v="0"/>
    <b v="0"/>
    <b v="0"/>
    <b v="0"/>
    <b v="0"/>
    <n v="0"/>
    <b v="0"/>
    <m/>
    <n v="1"/>
    <m/>
    <n v="1847.1666666666667"/>
    <n v="426.26923076923077"/>
    <n v="201273"/>
    <n v="24300"/>
    <n v="415677"/>
    <n v="2.0652397489976302"/>
    <n v="0.6158177777777778"/>
    <n v="1064.6687697160883"/>
    <n v="21580"/>
    <n v="0"/>
    <n v="24300"/>
    <n v="675000"/>
    <n v="3.4566861598440544E-2"/>
    <n v="2.9614035087719297E-2"/>
    <s v="0000072"/>
    <n v="2.7154772937905469E-2"/>
    <n v="34.962145110410091"/>
    <s v="72 Eamont Court"/>
    <s v="Eamont Court ASTs"/>
    <b v="0"/>
    <s v="AST"/>
    <s v="reg"/>
    <b v="0"/>
    <n v="0"/>
    <s v="101102"/>
    <n v="2525"/>
    <d v="2017-11-01T00:00:00"/>
    <s v="F072"/>
    <n v="0"/>
    <n v="2.4196802706839281E-2"/>
    <n v="9.434946565113056E-2"/>
    <n v="641250"/>
    <n v="0.95"/>
    <m/>
    <n v="18990"/>
    <n v="415677"/>
    <s v="AST"/>
  </r>
  <r>
    <m/>
    <s v=""/>
    <n v="3205"/>
    <n v="0"/>
    <b v="0"/>
    <s v="Needed access via this flat for the roof works, after which it will be refreshed."/>
    <s v="4"/>
    <s v="Holland Place Chambers (ast)"/>
    <s v="W8"/>
    <x v="10"/>
    <s v="West"/>
    <s v="2KB"/>
    <n v="1017"/>
    <m/>
    <n v="0"/>
    <n v="380"/>
    <s v="Uncharged"/>
    <m/>
    <d v="2013-03-22T00:00:00"/>
    <m/>
    <m/>
    <d v="2017-04-26T00:00:00"/>
    <s v="vacant"/>
    <n v="101"/>
    <n v="22176"/>
    <d v="2019-02-01T00:00:00"/>
    <d v="2019-07-31T00:00:00"/>
    <m/>
    <m/>
    <n v="4"/>
    <m/>
    <m/>
    <m/>
    <n v="0"/>
    <s v="Savills/Bective"/>
    <s v=""/>
    <s v=""/>
    <n v="0.03"/>
    <n v="0"/>
    <n v="20"/>
    <n v="0"/>
    <n v="525000"/>
    <n v="510000"/>
    <n v="0"/>
    <n v="0"/>
    <n v="0"/>
    <n v="0"/>
    <n v="0"/>
    <n v="0"/>
    <n v="510000"/>
    <n v="0"/>
    <b v="0"/>
    <b v="0"/>
    <n v="0"/>
    <n v="0"/>
    <n v="92000"/>
    <n v="461258"/>
    <n v="0"/>
    <n v="0"/>
    <m/>
    <s v="JW"/>
    <n v="0"/>
    <s v="Invicta"/>
    <b v="0"/>
    <b v="0"/>
    <b v="0"/>
    <b v="0"/>
    <b v="0"/>
    <n v="1"/>
    <b v="0"/>
    <m/>
    <n v="25"/>
    <m/>
    <n v="1848"/>
    <n v="426.46153846153845"/>
    <n v="553258"/>
    <n v="18360"/>
    <n v="-87118"/>
    <n v="-0.15746360649100419"/>
    <n v="-0.17081960784313727"/>
    <n v="1342.1052631578948"/>
    <n v="22176"/>
    <n v="0"/>
    <n v="18360"/>
    <n v="510000"/>
    <n v="4.5770897832817341E-2"/>
    <n v="4.3671826625386996E-2"/>
    <s v="0000004"/>
    <n v="0"/>
    <n v="58.357894736842105"/>
    <s v="4 Holland Place Chambers (ast)"/>
    <s v="Under Modernisation for Let - for current ASTs"/>
    <b v="0"/>
    <s v="Vacant"/>
    <s v="AST"/>
    <b v="0"/>
    <n v="0"/>
    <s v="070028"/>
    <n v="1921"/>
    <m/>
    <s v="F004"/>
    <n v="242.10526315789474"/>
    <n v="3.2039627937340519E-2"/>
    <n v="4.5872375113277165E-2"/>
    <n v="484500"/>
    <n v="0.95"/>
    <m/>
    <n v="21159"/>
    <n v="-87118"/>
    <s v="AST"/>
  </r>
  <r>
    <m/>
    <s v=""/>
    <n v="1911"/>
    <n v="0"/>
    <b v="0"/>
    <s v=""/>
    <s v="104"/>
    <s v="Circle (the)"/>
    <s v="SE1"/>
    <x v="10"/>
    <s v="South East London (Inner)"/>
    <s v="2KB Std"/>
    <n v="3680"/>
    <m/>
    <n v="0"/>
    <n v="642"/>
    <s v="Uncharged"/>
    <m/>
    <d v="2006-12-06T00:00:00"/>
    <m/>
    <m/>
    <d v="2017-07-31T00:00:00"/>
    <s v="20-Sep-2019"/>
    <n v="0"/>
    <n v="22200"/>
    <d v="2016-05-04T00:00:00"/>
    <d v="2016-05-16T00:00:00"/>
    <m/>
    <m/>
    <n v="4"/>
    <m/>
    <m/>
    <m/>
    <n v="0"/>
    <s v="Circle/Chestertons"/>
    <s v=""/>
    <s v=""/>
    <n v="0.03"/>
    <n v="0"/>
    <n v="20"/>
    <n v="0"/>
    <n v="565000"/>
    <n v="520000"/>
    <n v="0"/>
    <n v="0"/>
    <n v="0"/>
    <n v="0"/>
    <n v="0"/>
    <n v="0"/>
    <n v="520000"/>
    <n v="0"/>
    <b v="0"/>
    <b v="0"/>
    <n v="0"/>
    <n v="0"/>
    <n v="0"/>
    <n v="350623"/>
    <n v="0"/>
    <n v="0"/>
    <m/>
    <s v="PY"/>
    <n v="0"/>
    <s v="Duffin"/>
    <b v="0"/>
    <b v="0"/>
    <b v="0"/>
    <b v="0"/>
    <b v="0"/>
    <n v="0"/>
    <b v="1"/>
    <m/>
    <n v="1"/>
    <m/>
    <n v="1850"/>
    <n v="426.92307692307691"/>
    <n v="350623"/>
    <n v="18720"/>
    <n v="124657"/>
    <n v="0.35553001371843834"/>
    <n v="0.23972499999999999"/>
    <n v="809.96884735202491"/>
    <n v="23400"/>
    <n v="0"/>
    <n v="18720"/>
    <n v="520000"/>
    <n v="4.4939271255060725E-2"/>
    <n v="3.6398785425101214E-2"/>
    <s v="0000104"/>
    <n v="-5.128205128205128E-2"/>
    <n v="34.579439252336449"/>
    <s v="104 Circle (the)"/>
    <s v="Circle ASTs"/>
    <b v="0"/>
    <s v="AST"/>
    <s v="AST"/>
    <b v="0"/>
    <n v="539"/>
    <s v="070012"/>
    <n v="577"/>
    <d v="2017-09-21T00:00:00"/>
    <s v="F104"/>
    <n v="0"/>
    <n v="3.1457489342824649E-2"/>
    <n v="5.1283001970777731E-2"/>
    <n v="494000"/>
    <n v="0.92500000000000004"/>
    <m/>
    <n v="17981"/>
    <n v="124657"/>
    <s v="AST"/>
  </r>
  <r>
    <m/>
    <s v=""/>
    <n v="1933"/>
    <n v="0"/>
    <b v="0"/>
    <s v=""/>
    <s v="297"/>
    <s v="Circle (the)"/>
    <s v="SE1"/>
    <x v="10"/>
    <s v="South East London (Inner)"/>
    <s v="2KB Std"/>
    <n v="3125"/>
    <m/>
    <n v="0"/>
    <n v="505"/>
    <s v="Uncharged"/>
    <m/>
    <d v="2006-12-06T00:00:00"/>
    <m/>
    <m/>
    <d v="2017-08-30T00:00:00"/>
    <s v="11-Oct-2019"/>
    <n v="0"/>
    <n v="22200"/>
    <d v="2017-09-18T00:00:00"/>
    <d v="2017-09-22T00:00:00"/>
    <m/>
    <m/>
    <n v="4"/>
    <m/>
    <m/>
    <m/>
    <n v="0"/>
    <s v="circleRE"/>
    <s v=""/>
    <s v=""/>
    <n v="0.03"/>
    <n v="0"/>
    <n v="20"/>
    <n v="0"/>
    <n v="565000"/>
    <n v="520000"/>
    <n v="0"/>
    <n v="0"/>
    <n v="0"/>
    <n v="0"/>
    <n v="0"/>
    <n v="0"/>
    <n v="520000"/>
    <n v="0"/>
    <b v="0"/>
    <b v="0"/>
    <n v="0"/>
    <n v="0"/>
    <n v="0"/>
    <n v="331842"/>
    <n v="0"/>
    <n v="0"/>
    <m/>
    <s v="PY"/>
    <n v="0"/>
    <s v="N.Fleet"/>
    <b v="0"/>
    <b v="0"/>
    <b v="0"/>
    <b v="0"/>
    <b v="0"/>
    <n v="0"/>
    <b v="1"/>
    <m/>
    <n v="0"/>
    <m/>
    <n v="1850"/>
    <n v="426.92307692307691"/>
    <n v="331842"/>
    <n v="18720"/>
    <n v="143438"/>
    <n v="0.43224787700170564"/>
    <n v="0.27584230769230772"/>
    <n v="1029.7029702970297"/>
    <n v="21580"/>
    <n v="0"/>
    <n v="18720"/>
    <n v="520000"/>
    <n v="4.4939271255060725E-2"/>
    <n v="3.7522267206477736E-2"/>
    <s v="0000297"/>
    <n v="2.8730305838739572E-2"/>
    <n v="43.960396039603964"/>
    <s v="297 Circle (the)"/>
    <s v="Circle ASTs"/>
    <b v="0"/>
    <s v="AST"/>
    <s v="AST"/>
    <b v="0"/>
    <n v="539"/>
    <s v="070012"/>
    <n v="597"/>
    <d v="2018-10-12T00:00:00"/>
    <s v="F297"/>
    <n v="0"/>
    <n v="3.1457489342824649E-2"/>
    <n v="5.5857908281652109E-2"/>
    <n v="494000"/>
    <n v="0.92500000000000004"/>
    <m/>
    <n v="18536"/>
    <n v="143438"/>
    <s v="AST"/>
  </r>
  <r>
    <m/>
    <s v=""/>
    <n v="1833"/>
    <n v="0"/>
    <b v="0"/>
    <s v=""/>
    <s v="20"/>
    <s v="Garden Court"/>
    <s v="TW9 3JS"/>
    <x v="2"/>
    <s v="Surrey"/>
    <s v="4KB"/>
    <n v="1569"/>
    <m/>
    <n v="0"/>
    <n v="827"/>
    <s v="HSBC"/>
    <d v="2006-09-19T00:00:00"/>
    <d v="2006-05-26T00:00:00"/>
    <m/>
    <m/>
    <d v="2018-09-17T00:00:00"/>
    <s v="15-Jan-2020"/>
    <n v="0"/>
    <n v="22200"/>
    <d v="2018-09-27T00:00:00"/>
    <d v="2018-11-23T00:00:00"/>
    <m/>
    <m/>
    <n v="4"/>
    <m/>
    <m/>
    <m/>
    <n v="0"/>
    <s v="F.Leigh"/>
    <s v=""/>
    <s v=""/>
    <n v="0.03"/>
    <n v="0"/>
    <n v="20"/>
    <n v="0"/>
    <n v="575000"/>
    <n v="480000"/>
    <n v="0"/>
    <n v="0"/>
    <n v="0"/>
    <n v="0"/>
    <n v="0"/>
    <n v="0"/>
    <n v="530000"/>
    <n v="0"/>
    <b v="1"/>
    <b v="0"/>
    <n v="0"/>
    <n v="0"/>
    <n v="0"/>
    <n v="410757"/>
    <n v="0"/>
    <n v="0"/>
    <m/>
    <s v="PY"/>
    <n v="0"/>
    <s v="Duffin"/>
    <b v="0"/>
    <b v="0"/>
    <b v="0"/>
    <b v="0"/>
    <b v="0"/>
    <n v="0"/>
    <b v="1"/>
    <m/>
    <n v="8"/>
    <m/>
    <n v="1850"/>
    <n v="426.92307692307691"/>
    <n v="410757"/>
    <n v="19080"/>
    <n v="73663"/>
    <n v="0.17933474049133671"/>
    <n v="0.13898679245283019"/>
    <n v="640.87061668681986"/>
    <n v="20040"/>
    <n v="0"/>
    <n v="19080"/>
    <n v="530000"/>
    <n v="4.4091360476663358E-2"/>
    <n v="3.9904667328699107E-2"/>
    <s v="0000020"/>
    <n v="0.10778443113772455"/>
    <n v="26.844014510278114"/>
    <s v="20 Garden Court"/>
    <s v="Garden Court ASTs"/>
    <b v="0"/>
    <s v="Vacant"/>
    <s v="AST"/>
    <b v="0"/>
    <n v="539"/>
    <s v="070011"/>
    <n v="524"/>
    <d v="2019-01-16T00:00:00"/>
    <s v="F020"/>
    <n v="0"/>
    <n v="3.0863951808054374E-2"/>
    <n v="4.8914565059146889E-2"/>
    <n v="503500"/>
    <n v="0.95"/>
    <m/>
    <n v="20092"/>
    <n v="73663"/>
    <s v="AST"/>
  </r>
  <r>
    <m/>
    <s v=""/>
    <n v="4394"/>
    <n v="0"/>
    <b v="0"/>
    <s v=""/>
    <s v="9"/>
    <s v="Bridge Avenue Mansions"/>
    <s v="W6 9JB"/>
    <x v="2"/>
    <s v="West London (outer)"/>
    <s v="4KB"/>
    <n v="0"/>
    <m/>
    <n v="0"/>
    <n v="921"/>
    <s v="Uncharged"/>
    <m/>
    <d v="2018-09-11T00:00:00"/>
    <m/>
    <m/>
    <m/>
    <s v="31-Aug-2018"/>
    <n v="0"/>
    <n v="22248"/>
    <m/>
    <m/>
    <m/>
    <m/>
    <n v="4"/>
    <m/>
    <m/>
    <m/>
    <n v="0"/>
    <s v=""/>
    <s v=""/>
    <s v=""/>
    <n v="0.03"/>
    <n v="0"/>
    <n v="20"/>
    <n v="0"/>
    <n v="0"/>
    <n v="700000"/>
    <n v="0"/>
    <n v="0"/>
    <n v="0"/>
    <n v="0"/>
    <n v="0"/>
    <n v="0"/>
    <n v="700000"/>
    <n v="0"/>
    <b v="0"/>
    <b v="0"/>
    <n v="0"/>
    <n v="0"/>
    <n v="0"/>
    <n v="663296"/>
    <n v="0"/>
    <n v="0"/>
    <m/>
    <s v="PY"/>
    <n v="0"/>
    <s v=""/>
    <b v="0"/>
    <b v="0"/>
    <b v="0"/>
    <b v="0"/>
    <b v="0"/>
    <n v="0"/>
    <b v="0"/>
    <m/>
    <m/>
    <m/>
    <n v="1854"/>
    <n v="427.84615384615387"/>
    <n v="663296"/>
    <n v="25200"/>
    <n v="-23496"/>
    <n v="-3.5423099189502122E-2"/>
    <n v="-3.3565714285714289E-2"/>
    <n v="760.04343105320299"/>
    <n v="0"/>
    <n v="0"/>
    <n v="25200"/>
    <n v="700000"/>
    <n v="3.3455639097744364E-2"/>
    <n v="3.3455639097744364E-2"/>
    <s v="0000009"/>
    <n v="0"/>
    <n v="24.156351791530945"/>
    <s v="9 Bridge Avenue Mansions"/>
    <s v="Bridge Avenue Mansions ASTs - Legacy Portfolio"/>
    <b v="0"/>
    <s v="AST"/>
    <s v=""/>
    <b v="0"/>
    <n v="0"/>
    <s v="070043"/>
    <n v="3145"/>
    <d v="2017-09-01T00:00:00"/>
    <s v="F009"/>
    <n v="0"/>
    <n v="2.3418946969598758E-2"/>
    <n v="3.354158626013122E-2"/>
    <n v="665000"/>
    <n v="0.91"/>
    <m/>
    <n v="22248"/>
    <n v="-23496"/>
    <s v="AST"/>
  </r>
  <r>
    <m/>
    <s v=""/>
    <n v="4442"/>
    <n v="0"/>
    <b v="0"/>
    <s v=""/>
    <s v="12"/>
    <s v="Connaught Mansions"/>
    <s v="SW11 4SA"/>
    <x v="2"/>
    <s v="South West London/surrey"/>
    <s v="3KB"/>
    <n v="0"/>
    <m/>
    <n v="0"/>
    <n v="859"/>
    <s v="Uncharged"/>
    <m/>
    <d v="2018-09-11T00:00:00"/>
    <m/>
    <m/>
    <m/>
    <s v="01-Aug-2018"/>
    <n v="0"/>
    <n v="22356"/>
    <m/>
    <m/>
    <m/>
    <m/>
    <n v="4"/>
    <m/>
    <m/>
    <m/>
    <n v="0"/>
    <s v=""/>
    <s v=""/>
    <s v=""/>
    <n v="0.03"/>
    <n v="0"/>
    <n v="20"/>
    <n v="0"/>
    <n v="0"/>
    <n v="750000"/>
    <n v="0"/>
    <n v="0"/>
    <n v="0"/>
    <n v="0"/>
    <n v="0"/>
    <n v="0"/>
    <n v="750000"/>
    <n v="0"/>
    <b v="0"/>
    <b v="0"/>
    <n v="0"/>
    <n v="0"/>
    <n v="0"/>
    <n v="711959"/>
    <n v="0"/>
    <n v="0"/>
    <m/>
    <s v="SL"/>
    <n v="0"/>
    <s v=""/>
    <b v="0"/>
    <b v="0"/>
    <b v="0"/>
    <b v="0"/>
    <b v="0"/>
    <n v="0"/>
    <b v="0"/>
    <m/>
    <m/>
    <m/>
    <n v="1863"/>
    <n v="429.92307692307691"/>
    <n v="711959"/>
    <n v="27000"/>
    <n v="-26459"/>
    <n v="-3.7163656895972945E-2"/>
    <n v="-3.5278666666666667E-2"/>
    <n v="873.1082654249127"/>
    <n v="0"/>
    <n v="0"/>
    <n v="27000"/>
    <n v="750000"/>
    <n v="3.1376842105263161E-2"/>
    <n v="3.1376842105263161E-2"/>
    <s v="0000012"/>
    <n v="0"/>
    <n v="26.025611175785798"/>
    <s v="12 Connaught Mansions"/>
    <s v="Connaught Mansions ASTs - Legacy Portfolio"/>
    <b v="0"/>
    <s v="AST"/>
    <s v=""/>
    <b v="0"/>
    <n v="0"/>
    <s v="070044"/>
    <n v="3193"/>
    <d v="2017-08-02T00:00:00"/>
    <s v="F012"/>
    <n v="0"/>
    <n v="2.1963789099643107E-2"/>
    <n v="3.1400684589983414E-2"/>
    <n v="712500"/>
    <n v="0.91"/>
    <m/>
    <n v="22356"/>
    <n v="-26459"/>
    <s v="AST"/>
  </r>
  <r>
    <m/>
    <s v=""/>
    <n v="1929"/>
    <n v="0"/>
    <b v="0"/>
    <s v=""/>
    <s v="279"/>
    <s v="Circle (the)"/>
    <s v="SE1"/>
    <x v="10"/>
    <s v="South East London (Inner)"/>
    <s v="2KB Std"/>
    <n v="3516"/>
    <m/>
    <n v="0"/>
    <n v="540"/>
    <s v="Uncharged"/>
    <m/>
    <d v="2006-12-06T00:00:00"/>
    <m/>
    <m/>
    <d v="2018-09-29T00:00:00"/>
    <s v="22-Nov-2019"/>
    <n v="0"/>
    <n v="22360"/>
    <d v="2015-06-22T00:00:00"/>
    <d v="2015-07-01T00:00:00"/>
    <d v="2018-10-04T00:00:00"/>
    <d v="2018-10-31T00:00:00"/>
    <n v="4"/>
    <d v="2018-11-28T00:00:00"/>
    <m/>
    <m/>
    <n v="0"/>
    <s v=""/>
    <s v=""/>
    <s v=""/>
    <n v="0.03"/>
    <n v="0"/>
    <n v="20"/>
    <n v="0"/>
    <n v="565000"/>
    <n v="520000"/>
    <n v="0"/>
    <n v="0"/>
    <n v="0"/>
    <n v="0"/>
    <n v="0"/>
    <n v="0"/>
    <n v="520000"/>
    <n v="0"/>
    <b v="0"/>
    <b v="0"/>
    <n v="0"/>
    <n v="0"/>
    <n v="0"/>
    <n v="345818"/>
    <n v="0"/>
    <n v="0"/>
    <m/>
    <s v="PY"/>
    <n v="0"/>
    <s v="Duffin"/>
    <b v="0"/>
    <b v="0"/>
    <b v="0"/>
    <b v="0"/>
    <b v="0"/>
    <n v="0"/>
    <b v="1"/>
    <n v="25"/>
    <n v="1"/>
    <n v="22"/>
    <n v="1863.3333333333333"/>
    <n v="430"/>
    <n v="345818"/>
    <n v="18720"/>
    <n v="129462"/>
    <n v="0.37436455013909048"/>
    <n v="0.24896538461538462"/>
    <n v="962.96296296296293"/>
    <n v="23940"/>
    <n v="0"/>
    <n v="18720"/>
    <n v="520000"/>
    <n v="4.5263157894736845E-2"/>
    <n v="3.7054655870445347E-2"/>
    <s v="0000279"/>
    <n v="-6.5998329156223889E-2"/>
    <n v="41.407407407407405"/>
    <s v="279 Circle (the)"/>
    <s v="Circle ASTs"/>
    <b v="0"/>
    <s v="Vacant"/>
    <s v="AST"/>
    <b v="0"/>
    <n v="539"/>
    <s v="070012"/>
    <n v="593"/>
    <d v="2018-11-23T00:00:00"/>
    <s v="F279"/>
    <n v="0"/>
    <n v="3.1684209986736905E-2"/>
    <n v="5.2932467367227849E-2"/>
    <n v="494000"/>
    <n v="0.92500000000000004"/>
    <m/>
    <n v="18305"/>
    <n v="129462"/>
    <s v="AST"/>
  </r>
  <r>
    <m/>
    <s v=""/>
    <n v="1931"/>
    <n v="0"/>
    <b v="0"/>
    <s v=""/>
    <s v="284"/>
    <s v="Circle (the)"/>
    <s v="SE1"/>
    <x v="10"/>
    <s v="South East London (Inner)"/>
    <s v="2KB Std"/>
    <n v="3549"/>
    <m/>
    <n v="0"/>
    <n v="641"/>
    <s v="Uncharged"/>
    <m/>
    <d v="2006-12-06T00:00:00"/>
    <m/>
    <m/>
    <d v="2018-08-31T00:00:00"/>
    <s v="07-Jan-2020"/>
    <n v="0"/>
    <n v="22360"/>
    <d v="2018-09-24T00:00:00"/>
    <d v="2018-12-05T00:00:00"/>
    <d v="2019-01-02T00:00:00"/>
    <m/>
    <n v="4"/>
    <m/>
    <m/>
    <m/>
    <n v="0"/>
    <s v=""/>
    <s v=""/>
    <s v=""/>
    <n v="0.03"/>
    <n v="0"/>
    <n v="20"/>
    <n v="0"/>
    <n v="565000"/>
    <n v="520000"/>
    <n v="0"/>
    <n v="0"/>
    <n v="0"/>
    <n v="0"/>
    <n v="0"/>
    <n v="0"/>
    <n v="520000"/>
    <n v="0"/>
    <b v="0"/>
    <b v="0"/>
    <n v="0"/>
    <n v="0"/>
    <n v="0"/>
    <n v="378066"/>
    <n v="0"/>
    <n v="0"/>
    <m/>
    <s v="PY"/>
    <n v="0"/>
    <s v="N.Fleet"/>
    <b v="0"/>
    <b v="0"/>
    <b v="0"/>
    <b v="0"/>
    <b v="0"/>
    <n v="0"/>
    <b v="1"/>
    <n v="13"/>
    <n v="10"/>
    <m/>
    <n v="1863.3333333333333"/>
    <n v="430"/>
    <n v="378066"/>
    <n v="18720"/>
    <n v="97214"/>
    <n v="0.25713499759301284"/>
    <n v="0.18695000000000001"/>
    <n v="811.23244929797193"/>
    <n v="20760"/>
    <n v="0"/>
    <n v="18720"/>
    <n v="520000"/>
    <n v="4.5263157894736845E-2"/>
    <n v="3.6987854251012149E-2"/>
    <s v="0000284"/>
    <n v="7.7071290944123308E-2"/>
    <n v="34.882995319812792"/>
    <s v="284 Circle (the)"/>
    <s v="Circle ASTs"/>
    <b v="0"/>
    <s v="Vacant"/>
    <s v="AST"/>
    <b v="0"/>
    <n v="539"/>
    <s v="070012"/>
    <n v="595"/>
    <d v="2019-01-08T00:00:00"/>
    <s v="F284"/>
    <n v="0"/>
    <n v="3.1684209986736905E-2"/>
    <n v="4.8330185734765885E-2"/>
    <n v="494000"/>
    <n v="0.92500000000000004"/>
    <m/>
    <n v="18272"/>
    <n v="97214"/>
    <s v="AST"/>
  </r>
  <r>
    <m/>
    <s v=""/>
    <n v="4458"/>
    <n v="0"/>
    <b v="0"/>
    <s v=""/>
    <s v="4"/>
    <s v="Connaught Mansions"/>
    <s v="SW11 4SA"/>
    <x v="2"/>
    <s v="South West London/surrey"/>
    <s v="3KB"/>
    <n v="0"/>
    <m/>
    <n v="0"/>
    <n v="897"/>
    <s v="Uncharged"/>
    <m/>
    <d v="2018-09-11T00:00:00"/>
    <m/>
    <m/>
    <m/>
    <s v="22-Jul-2018"/>
    <n v="0"/>
    <n v="22368"/>
    <m/>
    <m/>
    <m/>
    <m/>
    <n v="4"/>
    <m/>
    <m/>
    <m/>
    <n v="0"/>
    <s v=""/>
    <s v=""/>
    <s v=""/>
    <n v="0.03"/>
    <n v="0"/>
    <n v="20"/>
    <n v="0"/>
    <n v="0"/>
    <n v="750000"/>
    <n v="0"/>
    <n v="0"/>
    <n v="0"/>
    <n v="0"/>
    <n v="0"/>
    <n v="0"/>
    <n v="750000"/>
    <n v="0"/>
    <b v="0"/>
    <b v="0"/>
    <n v="0"/>
    <n v="0"/>
    <n v="0"/>
    <n v="745340"/>
    <n v="0"/>
    <n v="0"/>
    <m/>
    <s v="SL"/>
    <n v="0"/>
    <s v=""/>
    <b v="0"/>
    <b v="0"/>
    <b v="0"/>
    <b v="0"/>
    <b v="0"/>
    <n v="0"/>
    <b v="0"/>
    <m/>
    <m/>
    <m/>
    <n v="1864"/>
    <n v="430.15384615384613"/>
    <n v="745340"/>
    <n v="27000"/>
    <n v="-59840"/>
    <n v="-8.0285507285265789E-2"/>
    <n v="-7.9786666666666672E-2"/>
    <n v="836.1204013377926"/>
    <n v="0"/>
    <n v="0"/>
    <n v="27000"/>
    <n v="750000"/>
    <n v="3.1393684210526317E-2"/>
    <n v="3.1393684210526317E-2"/>
    <s v="0000004"/>
    <n v="0"/>
    <n v="24.936454849498329"/>
    <s v="4 Connaught Mansions"/>
    <s v="Connaught Mansions ASTs - Legacy Portfolio"/>
    <b v="0"/>
    <s v="AST"/>
    <s v=""/>
    <b v="0"/>
    <n v="0"/>
    <s v="070044"/>
    <n v="3209"/>
    <d v="2018-07-23T00:00:00"/>
    <s v="F004"/>
    <n v="0"/>
    <n v="2.1975578573126542E-2"/>
    <n v="3.0010465022674217E-2"/>
    <n v="712500"/>
    <n v="0.91"/>
    <m/>
    <n v="22368"/>
    <n v="-59840"/>
    <s v="AST"/>
  </r>
  <r>
    <m/>
    <s v=""/>
    <n v="4477"/>
    <n v="0"/>
    <b v="0"/>
    <s v=""/>
    <s v="25"/>
    <s v="Harvard Mansions"/>
    <s v="SW11 1TB"/>
    <x v="2"/>
    <s v="South West London/surrey"/>
    <s v="4KB"/>
    <n v="0"/>
    <m/>
    <n v="0"/>
    <n v="948"/>
    <s v="Uncharged"/>
    <m/>
    <d v="2018-09-11T00:00:00"/>
    <m/>
    <m/>
    <m/>
    <s v="20-Jun-2018"/>
    <n v="0"/>
    <n v="22368"/>
    <m/>
    <m/>
    <m/>
    <m/>
    <n v="4"/>
    <m/>
    <m/>
    <m/>
    <n v="0"/>
    <s v=""/>
    <s v=""/>
    <s v=""/>
    <n v="0.03"/>
    <n v="0"/>
    <n v="20"/>
    <n v="0"/>
    <n v="0"/>
    <n v="705000"/>
    <n v="0"/>
    <n v="0"/>
    <n v="0"/>
    <n v="0"/>
    <n v="0"/>
    <n v="0"/>
    <n v="705000"/>
    <n v="0"/>
    <b v="0"/>
    <b v="0"/>
    <n v="0"/>
    <n v="0"/>
    <n v="0"/>
    <n v="660917"/>
    <n v="0"/>
    <n v="0"/>
    <m/>
    <s v="SL"/>
    <n v="0"/>
    <s v=""/>
    <b v="0"/>
    <b v="0"/>
    <b v="0"/>
    <b v="0"/>
    <b v="0"/>
    <n v="0"/>
    <b v="0"/>
    <m/>
    <m/>
    <m/>
    <n v="1864"/>
    <n v="430.15384615384613"/>
    <n v="660917"/>
    <n v="25380"/>
    <n v="-16547"/>
    <n v="-2.5036426661744212E-2"/>
    <n v="-2.3470921985815602E-2"/>
    <n v="743.6708860759494"/>
    <n v="0"/>
    <n v="0"/>
    <n v="25380"/>
    <n v="705000"/>
    <n v="3.3397536394176933E-2"/>
    <n v="3.3397536394176933E-2"/>
    <s v="0000025"/>
    <n v="0"/>
    <n v="23.594936708860761"/>
    <s v="25 Harvard Mansions"/>
    <s v="Harvard Mansions ASTs - Legacy Portfolio"/>
    <b v="0"/>
    <s v="AST"/>
    <s v=""/>
    <b v="0"/>
    <n v="0"/>
    <s v="070045"/>
    <n v="3228"/>
    <d v="2015-06-21T00:00:00"/>
    <s v="F025"/>
    <n v="0"/>
    <n v="2.3378275077794195E-2"/>
    <n v="3.384388659998154E-2"/>
    <n v="669750"/>
    <n v="0.91"/>
    <m/>
    <n v="22368"/>
    <n v="-16547"/>
    <s v="AST"/>
  </r>
  <r>
    <m/>
    <s v=""/>
    <n v="2906"/>
    <n v="0"/>
    <b v="0"/>
    <s v=""/>
    <s v="137"/>
    <s v="Delaware Mansions"/>
    <s v="W9"/>
    <x v="10"/>
    <s v="W9"/>
    <s v="2KB"/>
    <n v="2275"/>
    <m/>
    <n v="0"/>
    <n v="748"/>
    <s v="HSBC"/>
    <m/>
    <d v="1990-06-24T00:00:00"/>
    <m/>
    <m/>
    <d v="2017-07-31T00:00:00"/>
    <s v="20-Sep-2020"/>
    <n v="0"/>
    <n v="22380"/>
    <d v="2012-07-24T00:00:00"/>
    <d v="2012-11-23T00:00:00"/>
    <d v="2017-09-01T00:00:00"/>
    <m/>
    <n v="4"/>
    <m/>
    <m/>
    <m/>
    <n v="0"/>
    <s v="K.Gold/Chestertons"/>
    <s v=""/>
    <s v=""/>
    <n v="0.03"/>
    <n v="0"/>
    <n v="20"/>
    <n v="0"/>
    <n v="700000"/>
    <n v="710000"/>
    <n v="0"/>
    <n v="0"/>
    <n v="0"/>
    <n v="0"/>
    <n v="0"/>
    <n v="0"/>
    <n v="710000"/>
    <n v="0"/>
    <b v="0"/>
    <b v="0"/>
    <n v="0"/>
    <n v="0"/>
    <n v="0"/>
    <n v="109137"/>
    <n v="0"/>
    <n v="0"/>
    <m/>
    <s v="PY"/>
    <n v="0"/>
    <s v="ARJ"/>
    <b v="0"/>
    <b v="0"/>
    <b v="0"/>
    <b v="0"/>
    <b v="0"/>
    <n v="0"/>
    <b v="0"/>
    <n v="82"/>
    <n v="17"/>
    <m/>
    <n v="1865"/>
    <n v="430.38461538461536"/>
    <n v="109137"/>
    <n v="25560"/>
    <n v="539803"/>
    <n v="4.9461044375418055"/>
    <n v="0.76028591549295776"/>
    <n v="949.19786096256689"/>
    <n v="21320"/>
    <n v="0"/>
    <n v="25560"/>
    <n v="710000"/>
    <n v="3.3180133432171979E-2"/>
    <n v="2.9807264640474427E-2"/>
    <s v="0000137"/>
    <n v="4.9718574108818012E-2"/>
    <n v="29.919786096256683"/>
    <s v="137 Delaware Mansions"/>
    <s v="Delaware Mansions ASTs"/>
    <b v="0"/>
    <s v="AST"/>
    <s v="AST"/>
    <b v="0"/>
    <n v="0"/>
    <s v="013009"/>
    <n v="1620"/>
    <d v="2017-09-21T00:00:00"/>
    <s v="F137"/>
    <n v="0"/>
    <n v="2.3226093006982373E-2"/>
    <n v="0.18421800122781459"/>
    <n v="674500"/>
    <n v="0.875"/>
    <m/>
    <n v="20105"/>
    <n v="539803"/>
    <s v="AST"/>
  </r>
  <r>
    <m/>
    <s v=""/>
    <n v="1913"/>
    <n v="0"/>
    <b v="0"/>
    <s v=""/>
    <s v="138"/>
    <s v="Circle (The)"/>
    <s v="SE1"/>
    <x v="10"/>
    <s v="South East London (Inner)"/>
    <s v="2KB Std"/>
    <n v="1125"/>
    <m/>
    <n v="0"/>
    <n v="540"/>
    <s v="Uncharged"/>
    <m/>
    <d v="2006-12-06T00:00:00"/>
    <m/>
    <m/>
    <d v="2007-10-14T00:00:00"/>
    <s v="30-Nov-2019"/>
    <n v="0"/>
    <n v="22464"/>
    <m/>
    <m/>
    <m/>
    <m/>
    <n v="4"/>
    <m/>
    <m/>
    <m/>
    <n v="0"/>
    <s v=""/>
    <s v=""/>
    <s v=""/>
    <n v="0.03"/>
    <n v="0"/>
    <n v="20"/>
    <n v="0"/>
    <n v="565000"/>
    <n v="520000"/>
    <n v="0"/>
    <n v="0"/>
    <n v="0"/>
    <n v="0"/>
    <n v="0"/>
    <n v="0"/>
    <n v="520000"/>
    <n v="0"/>
    <b v="0"/>
    <b v="0"/>
    <n v="0"/>
    <n v="0"/>
    <n v="0"/>
    <n v="313867"/>
    <n v="0"/>
    <n v="0"/>
    <m/>
    <s v="PY"/>
    <n v="0"/>
    <s v=""/>
    <b v="0"/>
    <b v="0"/>
    <b v="0"/>
    <b v="0"/>
    <b v="0"/>
    <n v="0"/>
    <b v="1"/>
    <m/>
    <m/>
    <m/>
    <n v="1872"/>
    <n v="432"/>
    <n v="313867"/>
    <n v="18720"/>
    <n v="161413"/>
    <n v="0.51427196870011815"/>
    <n v="0.31040961538461537"/>
    <n v="962.96296296296293"/>
    <n v="21600"/>
    <n v="0"/>
    <n v="18720"/>
    <n v="520000"/>
    <n v="4.5473684210526319E-2"/>
    <n v="4.2105263157894736E-2"/>
    <s v="0000138"/>
    <n v="0.04"/>
    <n v="41.6"/>
    <s v="138 Circle (The)"/>
    <s v="Circle ASTs"/>
    <b v="0"/>
    <s v="AST"/>
    <s v=""/>
    <b v="0"/>
    <n v="539"/>
    <s v="070012"/>
    <n v="579"/>
    <d v="2009-12-01T00:00:00"/>
    <s v="F138"/>
    <n v="0"/>
    <n v="3.1831578405279864E-2"/>
    <n v="6.6270108039392484E-2"/>
    <n v="494000"/>
    <n v="0.92500000000000004"/>
    <m/>
    <n v="20800"/>
    <n v="161413"/>
    <s v="AST"/>
  </r>
  <r>
    <m/>
    <s v=""/>
    <n v="1834"/>
    <n v="0"/>
    <b v="0"/>
    <s v=""/>
    <s v="23"/>
    <s v="Garden Court"/>
    <s v="TW9 3JS"/>
    <x v="2"/>
    <s v="Surrey"/>
    <s v="4KB"/>
    <n v="1569"/>
    <m/>
    <n v="0"/>
    <n v="840"/>
    <s v="HSBC"/>
    <d v="2006-09-19T00:00:00"/>
    <d v="2006-05-26T00:00:00"/>
    <m/>
    <m/>
    <d v="2015-09-02T00:00:00"/>
    <s v="30-Mar-2020"/>
    <n v="0"/>
    <n v="22464"/>
    <d v="2015-09-14T00:00:00"/>
    <d v="2015-10-23T00:00:00"/>
    <m/>
    <m/>
    <n v="4"/>
    <m/>
    <m/>
    <m/>
    <n v="0"/>
    <s v="chesterton/AR/FL"/>
    <s v=""/>
    <s v=""/>
    <n v="0.03"/>
    <n v="0"/>
    <n v="20"/>
    <n v="0"/>
    <n v="575000"/>
    <n v="530000"/>
    <n v="0"/>
    <n v="0"/>
    <n v="0"/>
    <n v="0"/>
    <n v="0"/>
    <n v="0"/>
    <n v="530000"/>
    <n v="0"/>
    <b v="0"/>
    <b v="0"/>
    <n v="0"/>
    <n v="0"/>
    <n v="0"/>
    <n v="324649"/>
    <n v="0"/>
    <n v="0"/>
    <m/>
    <s v="PY"/>
    <n v="0"/>
    <s v="Black"/>
    <b v="0"/>
    <b v="0"/>
    <b v="0"/>
    <b v="0"/>
    <b v="0"/>
    <n v="0"/>
    <b v="1"/>
    <m/>
    <n v="5"/>
    <m/>
    <n v="1872"/>
    <n v="432"/>
    <n v="324649"/>
    <n v="19080"/>
    <n v="159771"/>
    <n v="0.49213458227193063"/>
    <n v="0.30145471698113208"/>
    <n v="630.95238095238096"/>
    <n v="21394"/>
    <n v="0"/>
    <n v="19080"/>
    <n v="530000"/>
    <n v="4.4615690168818271E-2"/>
    <n v="4.0428997020854021E-2"/>
    <s v="0000023"/>
    <n v="5.0014022623165372E-2"/>
    <n v="26.742857142857144"/>
    <s v="23 Garden Court"/>
    <s v="Garden Court ASTs"/>
    <b v="0"/>
    <s v="AST"/>
    <s v=""/>
    <b v="0"/>
    <n v="539"/>
    <s v="070011"/>
    <n v="525"/>
    <d v="2015-12-01T00:00:00"/>
    <s v="F023"/>
    <n v="0"/>
    <n v="3.1230982586312316E-2"/>
    <n v="6.2701563842796376E-2"/>
    <n v="503500"/>
    <n v="0.95"/>
    <m/>
    <n v="20356"/>
    <n v="159771"/>
    <s v="AST"/>
  </r>
  <r>
    <m/>
    <s v=""/>
    <n v="1835"/>
    <n v="0"/>
    <b v="0"/>
    <s v=""/>
    <s v="32"/>
    <s v="Garden Court"/>
    <s v="TW9 3JS"/>
    <x v="2"/>
    <s v="Surrey"/>
    <s v="4KB"/>
    <n v="1569"/>
    <m/>
    <n v="0"/>
    <n v="826"/>
    <s v="HSBC"/>
    <d v="2006-09-19T00:00:00"/>
    <d v="2006-05-26T00:00:00"/>
    <m/>
    <m/>
    <d v="2016-08-08T00:00:00"/>
    <s v="10-Oct-2017"/>
    <n v="0"/>
    <n v="22464"/>
    <d v="2016-08-15T00:00:00"/>
    <d v="2016-10-07T00:00:00"/>
    <m/>
    <m/>
    <n v="4"/>
    <m/>
    <m/>
    <m/>
    <n v="0"/>
    <s v="F.Leigh/A.Roberts"/>
    <s v=""/>
    <s v=""/>
    <n v="0.03"/>
    <n v="0"/>
    <n v="20"/>
    <n v="0"/>
    <n v="575000"/>
    <n v="530000"/>
    <n v="0"/>
    <n v="0"/>
    <n v="0"/>
    <n v="0"/>
    <n v="0"/>
    <n v="0"/>
    <n v="530000"/>
    <n v="0"/>
    <b v="0"/>
    <b v="0"/>
    <n v="0"/>
    <n v="0"/>
    <n v="0"/>
    <n v="386986"/>
    <n v="0"/>
    <n v="0"/>
    <m/>
    <s v="PY"/>
    <n v="0"/>
    <s v="Duffin"/>
    <b v="0"/>
    <b v="0"/>
    <b v="0"/>
    <b v="0"/>
    <b v="0"/>
    <n v="0"/>
    <b v="1"/>
    <m/>
    <n v="7"/>
    <m/>
    <n v="1872"/>
    <n v="432"/>
    <n v="386986"/>
    <n v="19080"/>
    <n v="97434"/>
    <n v="0.25177655005607436"/>
    <n v="0.1838377358490566"/>
    <n v="641.6464891041162"/>
    <n v="21600"/>
    <n v="0"/>
    <n v="19080"/>
    <n v="530000"/>
    <n v="4.4615690168818271E-2"/>
    <n v="4.0428997020854021E-2"/>
    <s v="0000032"/>
    <n v="0.04"/>
    <n v="27.196125907990314"/>
    <s v="32 Garden Court"/>
    <s v="Garden Court ASTs"/>
    <b v="0"/>
    <s v="AST"/>
    <s v="AST"/>
    <b v="0"/>
    <n v="539"/>
    <s v="070011"/>
    <n v="526"/>
    <d v="2016-10-11T00:00:00"/>
    <s v="F032"/>
    <n v="0"/>
    <n v="3.1230982586312316E-2"/>
    <n v="5.2601386096654656E-2"/>
    <n v="503500"/>
    <n v="0.95"/>
    <m/>
    <n v="20356"/>
    <n v="97434"/>
    <s v="AST"/>
  </r>
  <r>
    <m/>
    <s v=""/>
    <n v="2722"/>
    <n v="0"/>
    <b v="0"/>
    <s v=""/>
    <s v="15"/>
    <s v="Balcombe House"/>
    <s v="NW1"/>
    <x v="10"/>
    <s v="Nw1"/>
    <s v="3KB"/>
    <n v="2244"/>
    <m/>
    <n v="0"/>
    <n v="535"/>
    <s v="Uncharged"/>
    <m/>
    <d v="2007-01-24T00:00:00"/>
    <d v="2011-05-17T00:00:00"/>
    <d v="2011-07-01T00:00:00"/>
    <d v="2011-07-01T00:00:00"/>
    <s v="31-Oct-2019"/>
    <n v="0"/>
    <n v="22500"/>
    <d v="2011-09-05T00:00:00"/>
    <d v="2011-10-28T00:00:00"/>
    <m/>
    <m/>
    <n v="4"/>
    <m/>
    <m/>
    <m/>
    <n v="0"/>
    <s v=""/>
    <s v=""/>
    <s v=""/>
    <n v="0.03"/>
    <n v="0"/>
    <n v="20"/>
    <n v="0"/>
    <n v="700000"/>
    <n v="670000"/>
    <n v="0"/>
    <n v="0"/>
    <n v="0"/>
    <n v="0"/>
    <n v="0"/>
    <n v="0"/>
    <n v="670000"/>
    <n v="0"/>
    <b v="0"/>
    <b v="0"/>
    <n v="0"/>
    <n v="0"/>
    <n v="0"/>
    <n v="320843"/>
    <n v="0"/>
    <n v="0"/>
    <m/>
    <s v="PY"/>
    <n v="0"/>
    <s v="Vertigo"/>
    <b v="0"/>
    <b v="0"/>
    <b v="0"/>
    <b v="0"/>
    <b v="0"/>
    <n v="0"/>
    <b v="0"/>
    <m/>
    <n v="7"/>
    <m/>
    <n v="1875"/>
    <n v="432.69230769230768"/>
    <n v="320843"/>
    <n v="24120"/>
    <n v="291537"/>
    <n v="0.90865937545777842"/>
    <n v="0.43512985074626864"/>
    <n v="1252.3364485981308"/>
    <n v="22500"/>
    <n v="0"/>
    <n v="24120"/>
    <n v="670000"/>
    <n v="3.5349567949725061E-2"/>
    <n v="3.1824037706205816E-2"/>
    <s v="0000015"/>
    <n v="0"/>
    <n v="42.056074766355138"/>
    <s v="15 Balcombe House"/>
    <s v="Boston and Balcombe ASTs"/>
    <b v="0"/>
    <s v="AST"/>
    <s v=""/>
    <b v="0"/>
    <n v="0"/>
    <s v="070021"/>
    <n v="1431"/>
    <d v="2011-11-01T00:00:00"/>
    <s v="F15BA"/>
    <n v="0"/>
    <n v="2.4744697143407855E-2"/>
    <n v="6.3133682205938735E-2"/>
    <n v="636500"/>
    <n v="0.9"/>
    <m/>
    <n v="20256"/>
    <n v="291537"/>
    <s v="AST"/>
  </r>
  <r>
    <m/>
    <s v=""/>
    <n v="1991"/>
    <n v="0"/>
    <b v="0"/>
    <s v=""/>
    <s v="5"/>
    <s v="Boston House"/>
    <s v="NW1 6HA"/>
    <x v="10"/>
    <s v="NW1"/>
    <s v="3KB sm"/>
    <n v="2244"/>
    <m/>
    <n v="0"/>
    <n v="526"/>
    <s v="Uncharged"/>
    <m/>
    <d v="2007-01-24T00:00:00"/>
    <m/>
    <m/>
    <d v="2015-09-09T00:00:00"/>
    <s v="23-Oct-2019"/>
    <n v="0"/>
    <n v="22500"/>
    <d v="2015-07-30T00:00:00"/>
    <d v="2015-08-28T00:00:00"/>
    <m/>
    <m/>
    <n v="4"/>
    <m/>
    <m/>
    <m/>
    <n v="0"/>
    <s v="K.Gold"/>
    <s v=""/>
    <s v=""/>
    <n v="0.03"/>
    <n v="0"/>
    <n v="20"/>
    <n v="0"/>
    <n v="685000"/>
    <n v="695000"/>
    <n v="0"/>
    <n v="0"/>
    <n v="0"/>
    <n v="0"/>
    <n v="0"/>
    <n v="0"/>
    <n v="695000"/>
    <n v="0"/>
    <b v="1"/>
    <b v="0"/>
    <n v="0"/>
    <n v="0"/>
    <n v="0"/>
    <n v="375087"/>
    <n v="0"/>
    <n v="0"/>
    <m/>
    <s v="PY"/>
    <n v="0"/>
    <s v="Duffin"/>
    <b v="0"/>
    <b v="0"/>
    <b v="0"/>
    <b v="0"/>
    <b v="0"/>
    <n v="0"/>
    <b v="0"/>
    <m/>
    <n v="4"/>
    <m/>
    <n v="1875"/>
    <n v="432.69230769230768"/>
    <n v="375087"/>
    <n v="25020"/>
    <n v="260143"/>
    <n v="0.69355376219383769"/>
    <n v="0.3743064748201439"/>
    <n v="1321.2927756653992"/>
    <n v="22500"/>
    <n v="0"/>
    <n v="25020"/>
    <n v="695000"/>
    <n v="3.4078000757288902E-2"/>
    <n v="2.9862930708065127E-2"/>
    <s v="0000005"/>
    <n v="0"/>
    <n v="42.775665399239543"/>
    <s v="5 Boston House"/>
    <s v="Boston and Balcombe ASTs"/>
    <b v="0"/>
    <s v="AST"/>
    <s v=""/>
    <b v="0"/>
    <n v="539"/>
    <s v="070021"/>
    <n v="653"/>
    <d v="2015-10-24T00:00:00"/>
    <s v="F05BO"/>
    <n v="0"/>
    <n v="2.3854600123860807E-2"/>
    <n v="5.2566471245337747E-2"/>
    <n v="660250"/>
    <n v="0.9"/>
    <m/>
    <n v="19717"/>
    <n v="260143"/>
    <s v="AST"/>
  </r>
  <r>
    <m/>
    <s v=""/>
    <n v="1249"/>
    <n v="0"/>
    <b v="0"/>
    <s v=""/>
    <s v="90"/>
    <s v="Delaware Mansions"/>
    <s v="W9"/>
    <x v="10"/>
    <s v="MaidaVale"/>
    <s v="2KB"/>
    <n v="2275"/>
    <m/>
    <n v="0"/>
    <n v="729"/>
    <s v="HSBC"/>
    <d v="2005-05-01T00:00:00"/>
    <d v="1990-06-24T00:00:00"/>
    <m/>
    <m/>
    <d v="2016-07-07T00:00:00"/>
    <s v="05-Aug-2019"/>
    <n v="0"/>
    <n v="22542"/>
    <d v="2016-06-13T00:00:00"/>
    <d v="2016-07-04T00:00:00"/>
    <m/>
    <m/>
    <n v="4"/>
    <m/>
    <m/>
    <m/>
    <n v="0"/>
    <s v="K.Gold"/>
    <s v=""/>
    <s v=""/>
    <n v="0.03"/>
    <n v="0"/>
    <n v="20"/>
    <n v="0"/>
    <n v="700000"/>
    <n v="710000"/>
    <n v="0"/>
    <n v="0"/>
    <n v="0"/>
    <n v="0"/>
    <n v="0"/>
    <n v="0"/>
    <n v="710000"/>
    <n v="0"/>
    <b v="1"/>
    <b v="0"/>
    <n v="0"/>
    <n v="0"/>
    <n v="0"/>
    <n v="114554"/>
    <n v="0"/>
    <n v="0"/>
    <m/>
    <s v="PY"/>
    <n v="0"/>
    <s v="Duffin"/>
    <b v="0"/>
    <b v="0"/>
    <b v="0"/>
    <b v="0"/>
    <b v="0"/>
    <n v="0"/>
    <b v="1"/>
    <m/>
    <n v="3"/>
    <m/>
    <n v="1878.5"/>
    <n v="433.5"/>
    <n v="114554"/>
    <n v="25560"/>
    <n v="534386"/>
    <n v="4.6649265848420836"/>
    <n v="0.752656338028169"/>
    <n v="973.93689986282584"/>
    <n v="22100"/>
    <n v="0"/>
    <n v="25560"/>
    <n v="710000"/>
    <n v="3.3420311341734621E-2"/>
    <n v="2.9248332097850261E-2"/>
    <s v="0000090"/>
    <n v="0.02"/>
    <n v="30.921810699588477"/>
    <s v="90 Delaware Mansions"/>
    <s v="Delaware Mansions ASTs"/>
    <b v="0"/>
    <s v="AST"/>
    <s v="AST"/>
    <b v="0"/>
    <n v="539"/>
    <s v="013009"/>
    <n v="358"/>
    <d v="2016-08-06T00:00:00"/>
    <s v="F090"/>
    <n v="0"/>
    <n v="2.3394217540813077E-2"/>
    <n v="0.1722157235888751"/>
    <n v="674500"/>
    <n v="0.875"/>
    <m/>
    <n v="19728"/>
    <n v="534386"/>
    <s v="AST"/>
  </r>
  <r>
    <m/>
    <s v=""/>
    <n v="4440"/>
    <n v="0"/>
    <b v="0"/>
    <s v=""/>
    <s v="10"/>
    <s v="Connaught Mansions"/>
    <s v="SW11 4SA"/>
    <x v="2"/>
    <s v="South West London/surrey"/>
    <s v="3KB"/>
    <n v="0"/>
    <m/>
    <n v="0"/>
    <n v="904"/>
    <s v="Uncharged"/>
    <m/>
    <d v="2018-09-11T00:00:00"/>
    <m/>
    <m/>
    <m/>
    <s v="21-Feb-2020"/>
    <n v="0"/>
    <n v="22567"/>
    <m/>
    <m/>
    <m/>
    <m/>
    <n v="4"/>
    <m/>
    <m/>
    <m/>
    <n v="0"/>
    <s v=""/>
    <s v=""/>
    <s v=""/>
    <n v="0.03"/>
    <n v="0"/>
    <n v="20"/>
    <n v="0"/>
    <n v="0"/>
    <n v="750000"/>
    <n v="0"/>
    <n v="0"/>
    <n v="0"/>
    <n v="0"/>
    <n v="0"/>
    <n v="0"/>
    <n v="750000"/>
    <n v="0"/>
    <b v="0"/>
    <b v="0"/>
    <n v="0"/>
    <n v="0"/>
    <n v="0"/>
    <n v="707190"/>
    <n v="0"/>
    <n v="0"/>
    <m/>
    <s v="SL"/>
    <n v="0"/>
    <s v=""/>
    <b v="0"/>
    <b v="0"/>
    <b v="0"/>
    <b v="0"/>
    <b v="0"/>
    <n v="0"/>
    <b v="0"/>
    <m/>
    <m/>
    <m/>
    <n v="1880.5833333333333"/>
    <n v="433.98076923076923"/>
    <n v="707190"/>
    <n v="27000"/>
    <n v="-21690"/>
    <n v="-3.0670682560556568E-2"/>
    <n v="-2.8920000000000001E-2"/>
    <n v="829.64601769911508"/>
    <n v="21804"/>
    <n v="0"/>
    <n v="27000"/>
    <n v="750000"/>
    <n v="3.167298245614035E-2"/>
    <n v="3.167298245614035E-2"/>
    <s v="0000010"/>
    <n v="3.4993579159787194E-2"/>
    <n v="24.963495575221238"/>
    <s v="10 Connaught Mansions"/>
    <s v="Connaught Mansions ASTs - Legacy Portfolio"/>
    <b v="0"/>
    <s v="AST"/>
    <s v=""/>
    <b v="0"/>
    <n v="0"/>
    <s v="070044"/>
    <n v="3191"/>
    <d v="2015-02-22T00:00:00"/>
    <s v="F010"/>
    <n v="0"/>
    <n v="2.2171087341726872E-2"/>
    <n v="3.1910801906135551E-2"/>
    <n v="712500"/>
    <n v="0.91"/>
    <m/>
    <n v="22567"/>
    <n v="-21690"/>
    <s v="AST"/>
  </r>
  <r>
    <m/>
    <s v=""/>
    <n v="4468"/>
    <n v="0"/>
    <b v="0"/>
    <s v=""/>
    <s v="16"/>
    <s v="Harvard Mansions"/>
    <s v="SW11 1TB"/>
    <x v="2"/>
    <s v="South West London/surrey"/>
    <s v="4KBsm"/>
    <n v="0"/>
    <m/>
    <n v="0"/>
    <n v="725"/>
    <s v="Uncharged"/>
    <m/>
    <d v="2018-09-11T00:00:00"/>
    <m/>
    <m/>
    <m/>
    <s v="16-Jun-2018"/>
    <n v="0"/>
    <n v="22608"/>
    <m/>
    <m/>
    <m/>
    <m/>
    <n v="4"/>
    <m/>
    <m/>
    <m/>
    <n v="0"/>
    <s v=""/>
    <s v=""/>
    <s v=""/>
    <n v="0.03"/>
    <n v="0"/>
    <n v="20"/>
    <n v="0"/>
    <n v="0"/>
    <n v="490000"/>
    <n v="0"/>
    <n v="0"/>
    <n v="0"/>
    <n v="0"/>
    <n v="0"/>
    <n v="0"/>
    <n v="490000"/>
    <n v="0"/>
    <b v="0"/>
    <b v="0"/>
    <n v="0"/>
    <n v="0"/>
    <n v="0"/>
    <n v="479702"/>
    <n v="0"/>
    <n v="0"/>
    <m/>
    <s v="SL"/>
    <n v="0"/>
    <s v=""/>
    <b v="0"/>
    <b v="0"/>
    <b v="0"/>
    <b v="0"/>
    <b v="0"/>
    <n v="0"/>
    <b v="0"/>
    <m/>
    <m/>
    <m/>
    <n v="1884"/>
    <n v="434.76923076923077"/>
    <n v="479702"/>
    <n v="17640"/>
    <n v="-31842"/>
    <n v="-6.6378710115863604E-2"/>
    <n v="-6.4983673469387757E-2"/>
    <n v="675.86206896551721"/>
    <n v="0"/>
    <n v="0"/>
    <n v="17640"/>
    <n v="490000"/>
    <n v="4.8567132116004295E-2"/>
    <n v="4.8567132116004295E-2"/>
    <s v="0000016"/>
    <n v="0"/>
    <n v="31.183448275862069"/>
    <s v="16 Harvard Mansions"/>
    <s v="Harvard Mansions ASTs - Legacy Portfolio"/>
    <b v="0"/>
    <s v="AST"/>
    <s v=""/>
    <b v="0"/>
    <n v="0"/>
    <s v="070045"/>
    <n v="3219"/>
    <d v="2018-06-17T00:00:00"/>
    <s v="F016"/>
    <n v="0"/>
    <n v="3.3996991902237678E-2"/>
    <n v="4.7129259415220282E-2"/>
    <n v="465500"/>
    <n v="0.91"/>
    <m/>
    <n v="22608"/>
    <n v="-31842"/>
    <s v="AST"/>
  </r>
  <r>
    <m/>
    <s v=""/>
    <n v="925"/>
    <n v="0"/>
    <b v="0"/>
    <s v=""/>
    <s v="88"/>
    <s v="Delaware Mansions"/>
    <s v="W9"/>
    <x v="10"/>
    <s v="MaidaVale"/>
    <s v="2KB"/>
    <n v="2275"/>
    <m/>
    <n v="0"/>
    <n v="836"/>
    <s v="HSBC"/>
    <d v="2005-05-01T00:00:00"/>
    <d v="1990-06-24T00:00:00"/>
    <m/>
    <m/>
    <d v="2015-10-22T00:00:00"/>
    <s v="12-Nov-2019"/>
    <n v="0"/>
    <n v="22618"/>
    <d v="2002-05-23T00:00:00"/>
    <d v="2002-09-10T00:00:00"/>
    <m/>
    <m/>
    <n v="4"/>
    <m/>
    <m/>
    <m/>
    <n v="0"/>
    <s v="Vickers"/>
    <s v="Fenners"/>
    <s v=""/>
    <n v="0.03"/>
    <n v="0"/>
    <n v="20"/>
    <n v="0"/>
    <n v="700000"/>
    <n v="710000"/>
    <n v="0"/>
    <n v="0"/>
    <n v="0"/>
    <n v="0"/>
    <n v="0"/>
    <n v="0"/>
    <n v="710000"/>
    <n v="0"/>
    <b v="1"/>
    <b v="0"/>
    <n v="0"/>
    <n v="0"/>
    <n v="0"/>
    <n v="104191"/>
    <n v="0"/>
    <n v="0"/>
    <m/>
    <s v="PY"/>
    <n v="0"/>
    <s v="S.Harris"/>
    <b v="0"/>
    <b v="0"/>
    <b v="0"/>
    <b v="0"/>
    <b v="0"/>
    <n v="0"/>
    <b v="1"/>
    <m/>
    <n v="15"/>
    <m/>
    <n v="1884.8333333333333"/>
    <n v="434.96153846153845"/>
    <n v="104191"/>
    <n v="30060"/>
    <n v="540249"/>
    <n v="5.1851791421523936"/>
    <n v="0.76091408450704223"/>
    <n v="849.28229665071774"/>
    <n v="21960"/>
    <n v="4500"/>
    <n v="25560"/>
    <n v="710000"/>
    <n v="3.3532987398072645E-2"/>
    <n v="2.9361008154188288E-2"/>
    <s v="0000088"/>
    <n v="2.9963570127504554E-2"/>
    <n v="27.055023923444978"/>
    <s v="88 Delaware Mansions"/>
    <s v="Delaware Mansions ASTs"/>
    <b v="0"/>
    <s v="AST"/>
    <s v=""/>
    <b v="0"/>
    <n v="539"/>
    <s v="013009"/>
    <n v="199"/>
    <d v="2015-11-13T00:00:00"/>
    <s v="F088"/>
    <n v="0"/>
    <n v="2.347309077890649E-2"/>
    <n v="0.19007399871390043"/>
    <n v="674500"/>
    <n v="0.875"/>
    <m/>
    <n v="19804"/>
    <n v="540249"/>
    <s v="AST"/>
  </r>
  <r>
    <m/>
    <s v=""/>
    <n v="2791"/>
    <n v="0"/>
    <b v="0"/>
    <s v=""/>
    <s v="8"/>
    <s v="Restoration Square"/>
    <s v="SW11"/>
    <x v="10"/>
    <s v="South West London (outer)"/>
    <s v="3KB Sm"/>
    <n v="2077"/>
    <m/>
    <n v="0"/>
    <n v="689"/>
    <s v="Uncharged"/>
    <m/>
    <d v="2011-09-30T00:00:00"/>
    <m/>
    <m/>
    <d v="2015-07-31T00:00:00"/>
    <s v="on-going"/>
    <n v="0"/>
    <n v="22620"/>
    <d v="2015-08-03T00:00:00"/>
    <d v="2015-10-12T00:00:00"/>
    <m/>
    <m/>
    <n v="4"/>
    <m/>
    <m/>
    <m/>
    <n v="0"/>
    <s v="Chesterton/JDWood"/>
    <s v=""/>
    <s v=""/>
    <n v="0.03"/>
    <n v="0"/>
    <n v="20"/>
    <n v="0"/>
    <n v="625000"/>
    <n v="565000"/>
    <n v="0"/>
    <n v="0"/>
    <n v="0"/>
    <n v="0"/>
    <n v="0"/>
    <n v="0"/>
    <n v="565000"/>
    <n v="0"/>
    <b v="0"/>
    <b v="0"/>
    <n v="0"/>
    <n v="0"/>
    <n v="0"/>
    <n v="425711"/>
    <n v="0"/>
    <n v="0"/>
    <m/>
    <s v="MB"/>
    <n v="0"/>
    <s v="Black"/>
    <b v="0"/>
    <b v="0"/>
    <b v="0"/>
    <b v="0"/>
    <b v="0"/>
    <n v="0"/>
    <b v="0"/>
    <m/>
    <n v="10"/>
    <m/>
    <n v="1885"/>
    <n v="435"/>
    <n v="425711"/>
    <n v="20340"/>
    <n v="90699"/>
    <n v="0.2130529866505681"/>
    <n v="0.160529203539823"/>
    <n v="820.02902757619734"/>
    <n v="21840"/>
    <n v="0"/>
    <n v="20340"/>
    <n v="565000"/>
    <n v="4.2142524452724733E-2"/>
    <n v="3.8272938984629717E-2"/>
    <s v="0000008"/>
    <n v="3.5714285714285712E-2"/>
    <n v="32.830188679245282"/>
    <s v="8 Restoration Square"/>
    <s v="Restoration Square ASTs"/>
    <b v="0"/>
    <s v="AST"/>
    <s v=""/>
    <b v="0"/>
    <n v="0"/>
    <s v="018007"/>
    <n v="1502"/>
    <d v="2015-12-01T00:00:00"/>
    <s v="F008"/>
    <n v="0"/>
    <n v="2.9499766614529275E-2"/>
    <n v="4.8255741571159777E-2"/>
    <n v="536750"/>
    <n v="0.95"/>
    <m/>
    <n v="20543"/>
    <n v="90699"/>
    <s v="AST"/>
  </r>
  <r>
    <m/>
    <s v=""/>
    <n v="2794"/>
    <n v="0"/>
    <b v="0"/>
    <s v=""/>
    <s v="11"/>
    <s v="Restoration Square"/>
    <s v="SW11"/>
    <x v="10"/>
    <s v="South West London (outer)"/>
    <s v="3KB L"/>
    <n v="2077"/>
    <m/>
    <n v="0"/>
    <n v="758"/>
    <s v="Uncharged"/>
    <m/>
    <d v="2011-09-30T00:00:00"/>
    <m/>
    <m/>
    <d v="2015-01-01T00:00:00"/>
    <s v="29-Sep-2018"/>
    <n v="0"/>
    <n v="22620"/>
    <d v="2015-01-26T00:00:00"/>
    <d v="2015-03-27T00:00:00"/>
    <m/>
    <m/>
    <n v="4"/>
    <m/>
    <m/>
    <m/>
    <n v="0"/>
    <s v=""/>
    <s v=""/>
    <s v=""/>
    <n v="0.03"/>
    <n v="0"/>
    <n v="20"/>
    <n v="0"/>
    <n v="625000"/>
    <n v="600000"/>
    <n v="0"/>
    <n v="0"/>
    <n v="0"/>
    <n v="0"/>
    <n v="0"/>
    <n v="0"/>
    <n v="600000"/>
    <n v="0"/>
    <b v="0"/>
    <b v="0"/>
    <n v="0"/>
    <n v="0"/>
    <n v="0"/>
    <n v="440498"/>
    <n v="0"/>
    <n v="0"/>
    <m/>
    <s v="MB"/>
    <n v="0"/>
    <s v="Black"/>
    <b v="0"/>
    <b v="0"/>
    <b v="0"/>
    <b v="0"/>
    <b v="0"/>
    <n v="0"/>
    <b v="0"/>
    <m/>
    <n v="8"/>
    <m/>
    <n v="1885"/>
    <n v="435"/>
    <n v="440498"/>
    <n v="21600"/>
    <n v="107902"/>
    <n v="0.24495457414108576"/>
    <n v="0.17983666666666667"/>
    <n v="791.55672823218993"/>
    <n v="23700"/>
    <n v="0"/>
    <n v="21600"/>
    <n v="600000"/>
    <n v="3.9684210526315787E-2"/>
    <n v="3.6040350877192984E-2"/>
    <s v="0000011"/>
    <n v="-4.5569620253164557E-2"/>
    <n v="29.841688654353561"/>
    <s v="11 Restoration Square"/>
    <s v="Restoration Square ASTs"/>
    <b v="0"/>
    <s v="AST"/>
    <s v=""/>
    <b v="0"/>
    <n v="0"/>
    <s v="018007"/>
    <n v="1505"/>
    <d v="2016-09-30T00:00:00"/>
    <s v="F011"/>
    <n v="0"/>
    <n v="2.7778946895348395E-2"/>
    <n v="4.66358530572216E-2"/>
    <n v="570000"/>
    <n v="0.95"/>
    <m/>
    <n v="20543"/>
    <n v="107902"/>
    <s v="AST"/>
  </r>
  <r>
    <m/>
    <s v=""/>
    <n v="4332"/>
    <n v="0"/>
    <b v="0"/>
    <s v=""/>
    <s v="38"/>
    <s v="Townshend Court"/>
    <s v="NW8"/>
    <x v="10"/>
    <s v="North West London"/>
    <s v="3KB"/>
    <n v="2962"/>
    <m/>
    <n v="0"/>
    <n v="615"/>
    <s v="RBS"/>
    <m/>
    <d v="2000-05-17T00:00:00"/>
    <d v="2018-04-17T00:00:00"/>
    <m/>
    <d v="2018-04-17T00:00:00"/>
    <s v="20-Sep-2019"/>
    <n v="0"/>
    <n v="22620"/>
    <d v="2018-05-21T00:00:00"/>
    <d v="2018-08-07T00:00:00"/>
    <d v="2018-08-23T00:00:00"/>
    <d v="2018-08-31T00:00:00"/>
    <n v="4"/>
    <d v="2018-09-28T00:00:00"/>
    <m/>
    <m/>
    <n v="0"/>
    <s v="K.Gold"/>
    <s v=""/>
    <s v=""/>
    <n v="0.03"/>
    <n v="0"/>
    <n v="20"/>
    <n v="0"/>
    <n v="425000"/>
    <n v="675000"/>
    <n v="0"/>
    <n v="0"/>
    <n v="0"/>
    <n v="0"/>
    <n v="0"/>
    <n v="0"/>
    <n v="675000"/>
    <n v="0"/>
    <b v="0"/>
    <b v="0"/>
    <n v="0"/>
    <n v="0"/>
    <n v="0"/>
    <n v="140571"/>
    <n v="0"/>
    <n v="0"/>
    <m/>
    <s v="PY"/>
    <n v="0"/>
    <s v="Duffin"/>
    <b v="0"/>
    <b v="0"/>
    <b v="0"/>
    <b v="0"/>
    <b v="0"/>
    <n v="0"/>
    <b v="0"/>
    <n v="31"/>
    <n v="11"/>
    <n v="30"/>
    <n v="1885"/>
    <n v="435"/>
    <n v="140571"/>
    <n v="24300"/>
    <n v="476379"/>
    <n v="3.3888853319674754"/>
    <n v="0.70574666666666663"/>
    <n v="1097.560975609756"/>
    <n v="13565"/>
    <n v="0"/>
    <n v="24300"/>
    <n v="675000"/>
    <n v="3.5274853801169591E-2"/>
    <n v="3.0655750487329436E-2"/>
    <s v="0000038"/>
    <n v="0.66752672318466644"/>
    <n v="36.780487804878049"/>
    <s v="38 Townshend Court"/>
    <s v="Townshend Court ASTs"/>
    <b v="0"/>
    <s v="AST"/>
    <s v="reg"/>
    <b v="0"/>
    <n v="0"/>
    <s v="101103"/>
    <n v="3080"/>
    <d v="2018-09-21T00:00:00"/>
    <s v="F038"/>
    <n v="0"/>
    <n v="2.4692397240309687E-2"/>
    <n v="0.13984392228838097"/>
    <n v="641250"/>
    <n v="0.95"/>
    <m/>
    <n v="19658"/>
    <n v="476379"/>
    <s v="AST"/>
  </r>
  <r>
    <m/>
    <s v=""/>
    <n v="3715"/>
    <n v="0"/>
    <b v="0"/>
    <s v=""/>
    <s v="19"/>
    <s v="Stamford Street"/>
    <s v="SE1"/>
    <x v="10"/>
    <s v="London City Fringe"/>
    <s v="2KB"/>
    <n v="2730"/>
    <m/>
    <n v="0"/>
    <n v="558"/>
    <s v="Uncharged"/>
    <m/>
    <d v="2015-05-29T00:00:00"/>
    <m/>
    <m/>
    <d v="2017-12-11T00:00:00"/>
    <s v="31-Jan-2020"/>
    <n v="0"/>
    <n v="22724"/>
    <d v="2016-04-07T00:00:00"/>
    <d v="2016-04-20T00:00:00"/>
    <m/>
    <m/>
    <n v="4"/>
    <m/>
    <m/>
    <m/>
    <n v="0"/>
    <s v="Go Native"/>
    <s v=""/>
    <s v=""/>
    <n v="0.03"/>
    <n v="0"/>
    <n v="20"/>
    <n v="0"/>
    <n v="610000"/>
    <n v="600000"/>
    <n v="0"/>
    <n v="0"/>
    <n v="0"/>
    <n v="0"/>
    <n v="0"/>
    <n v="0"/>
    <n v="600000"/>
    <n v="0"/>
    <b v="0"/>
    <b v="0"/>
    <n v="0"/>
    <n v="0"/>
    <n v="0"/>
    <n v="566836"/>
    <n v="0"/>
    <n v="0"/>
    <m/>
    <s v="FC"/>
    <n v="0"/>
    <s v="Nfleet"/>
    <b v="0"/>
    <b v="0"/>
    <b v="0"/>
    <b v="0"/>
    <b v="0"/>
    <n v="0"/>
    <b v="0"/>
    <m/>
    <n v="1"/>
    <m/>
    <n v="1893.6666666666667"/>
    <n v="437"/>
    <n v="566836"/>
    <n v="21600"/>
    <n v="-18436"/>
    <n v="-3.2524398591479722E-2"/>
    <n v="-3.0726666666666666E-2"/>
    <n v="1075.2688172043011"/>
    <n v="57512"/>
    <n v="0"/>
    <n v="21600"/>
    <n v="600000"/>
    <n v="3.9866666666666668E-2"/>
    <n v="3.5077192982456137E-2"/>
    <s v="0000019"/>
    <n v="-0.60488245931283902"/>
    <n v="40.724014336917563"/>
    <s v="19 Stamford Street"/>
    <s v="Stamford Street ASTs"/>
    <b v="0"/>
    <s v=""/>
    <s v="AST"/>
    <b v="0"/>
    <n v="0"/>
    <s v="070029"/>
    <n v="2444"/>
    <d v="2018-01-31T00:00:00"/>
    <s v="F019"/>
    <n v="0"/>
    <n v="2.7906666191418968E-2"/>
    <n v="3.527298901269503E-2"/>
    <n v="570000"/>
    <n v="0.95"/>
    <m/>
    <n v="19994"/>
    <n v="-18436"/>
    <s v="AST"/>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s v=""/>
    <n v="1819"/>
    <n v="0"/>
    <b v="0"/>
    <s v=""/>
    <s v="2"/>
    <s v="Garden Court"/>
    <s v="TW9 3JS"/>
    <x v="2"/>
    <s v="Surrey"/>
    <s v="4KB"/>
    <n v="1569"/>
    <m/>
    <n v="0"/>
    <n v="861"/>
    <s v="HSBC"/>
    <d v="2006-09-19T00:00:00"/>
    <d v="2006-05-26T00:00:00"/>
    <m/>
    <m/>
    <d v="2018-06-15T00:00:00"/>
    <s v="02-Oct-2019"/>
    <n v="0"/>
    <n v="22740"/>
    <d v="2018-07-02T00:00:00"/>
    <d v="2018-09-21T00:00:00"/>
    <m/>
    <m/>
    <n v="4"/>
    <m/>
    <m/>
    <m/>
    <n v="0"/>
    <s v=""/>
    <s v=""/>
    <s v=""/>
    <n v="0.03"/>
    <n v="0"/>
    <n v="20"/>
    <n v="0"/>
    <n v="575000"/>
    <n v="530000"/>
    <n v="0"/>
    <n v="0"/>
    <n v="0"/>
    <n v="0"/>
    <n v="0"/>
    <n v="0"/>
    <n v="530000"/>
    <n v="0"/>
    <b v="1"/>
    <b v="0"/>
    <n v="0"/>
    <n v="0"/>
    <n v="0"/>
    <n v="329283"/>
    <n v="0"/>
    <n v="0"/>
    <m/>
    <s v="PY"/>
    <n v="0"/>
    <s v="Duffin"/>
    <b v="0"/>
    <b v="0"/>
    <b v="0"/>
    <b v="0"/>
    <b v="0"/>
    <n v="0"/>
    <b v="1"/>
    <m/>
    <n v="11"/>
    <m/>
    <n v="1895"/>
    <n v="437.30769230769232"/>
    <n v="329283"/>
    <n v="19080"/>
    <n v="155137"/>
    <n v="0.47113577075038798"/>
    <n v="0.29271132075471701"/>
    <n v="615.56329849012775"/>
    <n v="20400"/>
    <n v="0"/>
    <n v="19080"/>
    <n v="530000"/>
    <n v="4.5163853028798412E-2"/>
    <n v="4.0977159880834162E-2"/>
    <s v="0000002"/>
    <n v="0.11470588235294117"/>
    <n v="26.411149825783973"/>
    <s v="2 Garden Court"/>
    <s v="Garden Court ASTs"/>
    <b v="0"/>
    <s v="AST"/>
    <s v="AST"/>
    <b v="0"/>
    <n v="539"/>
    <s v="070011"/>
    <n v="510"/>
    <d v="2018-10-03T00:00:00"/>
    <s v="F002"/>
    <n v="0"/>
    <n v="3.1614696581763808E-2"/>
    <n v="6.2657349453205904E-2"/>
    <n v="503500"/>
    <n v="0.95"/>
    <m/>
    <n v="20632"/>
    <n v="155137"/>
    <s v="AST"/>
  </r>
  <r>
    <m/>
    <s v=""/>
    <n v="4448"/>
    <n v="0"/>
    <b v="0"/>
    <s v=""/>
    <s v="2"/>
    <s v="Connaught Mansions"/>
    <s v="SW11 4SA"/>
    <x v="2"/>
    <s v="South West London/surrey"/>
    <s v="3KB"/>
    <n v="0"/>
    <m/>
    <n v="0"/>
    <n v="891"/>
    <s v="Uncharged"/>
    <m/>
    <d v="2018-09-11T00:00:00"/>
    <m/>
    <m/>
    <m/>
    <s v="26-Feb-2020"/>
    <n v="0"/>
    <n v="22792"/>
    <m/>
    <m/>
    <m/>
    <m/>
    <n v="4"/>
    <m/>
    <m/>
    <m/>
    <n v="0"/>
    <s v=""/>
    <s v=""/>
    <s v=""/>
    <n v="0.03"/>
    <n v="0"/>
    <n v="20"/>
    <n v="0"/>
    <n v="0"/>
    <n v="750000"/>
    <n v="0"/>
    <n v="0"/>
    <n v="0"/>
    <n v="0"/>
    <n v="0"/>
    <n v="0"/>
    <n v="750000"/>
    <n v="0"/>
    <b v="0"/>
    <b v="0"/>
    <n v="0"/>
    <n v="0"/>
    <n v="0"/>
    <n v="740572"/>
    <n v="0"/>
    <n v="0"/>
    <m/>
    <s v="SL"/>
    <n v="0"/>
    <s v=""/>
    <b v="0"/>
    <b v="0"/>
    <b v="0"/>
    <b v="0"/>
    <b v="0"/>
    <n v="0"/>
    <b v="0"/>
    <m/>
    <m/>
    <m/>
    <n v="1899.3333333333333"/>
    <n v="438.30769230769232"/>
    <n v="740572"/>
    <n v="27000"/>
    <n v="-55072"/>
    <n v="-7.4364140151126426E-2"/>
    <n v="-7.3429333333333333E-2"/>
    <n v="841.7508417508418"/>
    <n v="22128"/>
    <n v="0"/>
    <n v="27000"/>
    <n v="750000"/>
    <n v="3.1988771929824564E-2"/>
    <n v="3.1988771929824564E-2"/>
    <s v="0000002"/>
    <n v="3.0007230657989877E-2"/>
    <n v="25.580246913580247"/>
    <s v="2 Connaught Mansions"/>
    <s v="Connaught Mansions ASTs - Legacy Portfolio"/>
    <b v="0"/>
    <s v="AST"/>
    <s v=""/>
    <b v="0"/>
    <n v="0"/>
    <s v="070044"/>
    <n v="3199"/>
    <d v="2015-02-27T00:00:00"/>
    <s v="F002"/>
    <n v="0"/>
    <n v="2.2392139969541317E-2"/>
    <n v="3.0776210820824983E-2"/>
    <n v="712500"/>
    <n v="0.91"/>
    <m/>
    <n v="22792"/>
    <n v="-55072"/>
    <s v="AST"/>
  </r>
  <r>
    <m/>
    <s v=""/>
    <n v="4450"/>
    <n v="0"/>
    <b v="0"/>
    <s v=""/>
    <s v="21"/>
    <s v="Connaught Mansions"/>
    <s v="SW11 4SA"/>
    <x v="2"/>
    <s v="South West London/surrey"/>
    <s v="3KB"/>
    <n v="0"/>
    <m/>
    <n v="0"/>
    <n v="842"/>
    <s v="Uncharged"/>
    <m/>
    <d v="2018-09-11T00:00:00"/>
    <m/>
    <m/>
    <m/>
    <s v="on-going"/>
    <n v="0"/>
    <n v="22812"/>
    <m/>
    <m/>
    <m/>
    <m/>
    <n v="4"/>
    <m/>
    <m/>
    <m/>
    <n v="0"/>
    <s v=""/>
    <s v=""/>
    <s v=""/>
    <n v="0.03"/>
    <n v="0"/>
    <n v="20"/>
    <n v="0"/>
    <n v="0"/>
    <n v="750000"/>
    <n v="0"/>
    <n v="0"/>
    <n v="0"/>
    <n v="0"/>
    <n v="0"/>
    <n v="0"/>
    <n v="750000"/>
    <n v="0"/>
    <b v="0"/>
    <b v="0"/>
    <n v="0"/>
    <n v="0"/>
    <n v="0"/>
    <n v="697652"/>
    <n v="0"/>
    <n v="0"/>
    <m/>
    <s v="SL"/>
    <n v="0"/>
    <s v=""/>
    <b v="0"/>
    <b v="0"/>
    <b v="0"/>
    <b v="0"/>
    <b v="0"/>
    <n v="0"/>
    <b v="0"/>
    <m/>
    <m/>
    <m/>
    <n v="1901"/>
    <n v="438.69230769230768"/>
    <n v="697652"/>
    <n v="27000"/>
    <n v="-12152"/>
    <n v="-1.7418426378767636E-2"/>
    <n v="-1.6202666666666667E-2"/>
    <n v="890.73634204275538"/>
    <n v="0"/>
    <n v="0"/>
    <n v="27000"/>
    <n v="750000"/>
    <n v="3.2016842105263156E-2"/>
    <n v="3.2016842105263156E-2"/>
    <s v="0000021"/>
    <n v="0"/>
    <n v="27.092636579572446"/>
    <s v="21 Connaught Mansions"/>
    <s v="Connaught Mansions ASTs - Legacy Portfolio"/>
    <b v="0"/>
    <s v="AST"/>
    <s v=""/>
    <b v="0"/>
    <n v="0"/>
    <s v="070044"/>
    <n v="3201"/>
    <d v="2018-07-21T00:00:00"/>
    <s v="F021"/>
    <n v="0"/>
    <n v="2.2411789092013711E-2"/>
    <n v="3.2698250703789282E-2"/>
    <n v="712500"/>
    <n v="0.91"/>
    <m/>
    <n v="22812"/>
    <n v="-12152"/>
    <s v="AST"/>
  </r>
  <r>
    <m/>
    <s v=""/>
    <n v="4447"/>
    <n v="0"/>
    <b v="0"/>
    <s v=""/>
    <s v="19"/>
    <s v="Connaught Mansions"/>
    <s v="SW11 4SA"/>
    <x v="2"/>
    <s v="South West London/surrey"/>
    <s v="3KB"/>
    <n v="0"/>
    <m/>
    <n v="0"/>
    <n v="830"/>
    <s v="Uncharged"/>
    <m/>
    <d v="2018-09-11T00:00:00"/>
    <m/>
    <m/>
    <m/>
    <s v="30-Oct-2019"/>
    <n v="0"/>
    <n v="22815"/>
    <m/>
    <m/>
    <m/>
    <m/>
    <n v="4"/>
    <m/>
    <m/>
    <m/>
    <n v="0"/>
    <s v=""/>
    <s v=""/>
    <s v=""/>
    <n v="0.03"/>
    <n v="0"/>
    <n v="20"/>
    <n v="0"/>
    <n v="0"/>
    <n v="750000"/>
    <n v="0"/>
    <n v="0"/>
    <n v="0"/>
    <n v="0"/>
    <n v="0"/>
    <n v="0"/>
    <n v="750000"/>
    <n v="0"/>
    <b v="0"/>
    <b v="0"/>
    <n v="0"/>
    <n v="0"/>
    <n v="0"/>
    <n v="707190"/>
    <n v="0"/>
    <n v="0"/>
    <m/>
    <s v="SL"/>
    <n v="0"/>
    <s v=""/>
    <b v="0"/>
    <b v="0"/>
    <b v="0"/>
    <b v="0"/>
    <b v="0"/>
    <n v="0"/>
    <b v="0"/>
    <m/>
    <m/>
    <m/>
    <n v="1901.25"/>
    <n v="438.75"/>
    <n v="707190"/>
    <n v="27000"/>
    <n v="-21690"/>
    <n v="-3.0670682560556568E-2"/>
    <n v="-2.8920000000000001E-2"/>
    <n v="903.61445783132535"/>
    <n v="22368"/>
    <n v="0"/>
    <n v="27000"/>
    <n v="750000"/>
    <n v="3.202105263157895E-2"/>
    <n v="3.202105263157895E-2"/>
    <s v="0000019"/>
    <n v="1.9983905579399143E-2"/>
    <n v="27.487951807228917"/>
    <s v="19 Connaught Mansions"/>
    <s v="Connaught Mansions ASTs - Legacy Portfolio"/>
    <b v="0"/>
    <s v="AST"/>
    <s v=""/>
    <b v="0"/>
    <n v="0"/>
    <s v="070044"/>
    <n v="3198"/>
    <d v="2016-10-31T00:00:00"/>
    <s v="F019"/>
    <n v="0"/>
    <n v="2.2414736460384572E-2"/>
    <n v="3.2261485597929837E-2"/>
    <n v="712500"/>
    <n v="0.91"/>
    <m/>
    <n v="22815"/>
    <n v="-21690"/>
    <s v="AST"/>
  </r>
  <r>
    <m/>
    <s v=""/>
    <n v="4502"/>
    <n v="0"/>
    <b v="0"/>
    <s v=""/>
    <s v="12"/>
    <s v="Quenington Mansions"/>
    <s v="SW6 5AU"/>
    <x v="2"/>
    <s v="South West London/surrey"/>
    <s v="4KB"/>
    <n v="0"/>
    <m/>
    <n v="0"/>
    <n v="1006"/>
    <s v="Uncharged"/>
    <m/>
    <d v="2018-09-11T00:00:00"/>
    <m/>
    <m/>
    <m/>
    <s v="14-May-2018"/>
    <n v="0"/>
    <n v="22866"/>
    <m/>
    <m/>
    <m/>
    <m/>
    <n v="4"/>
    <m/>
    <m/>
    <m/>
    <n v="0"/>
    <s v=""/>
    <s v=""/>
    <s v=""/>
    <n v="0.03"/>
    <n v="0"/>
    <n v="20"/>
    <n v="0"/>
    <n v="0"/>
    <n v="815000"/>
    <n v="0"/>
    <n v="0"/>
    <n v="0"/>
    <n v="0"/>
    <n v="0"/>
    <n v="0"/>
    <n v="815000"/>
    <n v="0"/>
    <b v="0"/>
    <b v="0"/>
    <n v="0"/>
    <n v="0"/>
    <n v="0"/>
    <n v="763013"/>
    <n v="0"/>
    <n v="0"/>
    <m/>
    <s v="AL"/>
    <n v="0"/>
    <s v=""/>
    <b v="0"/>
    <b v="0"/>
    <b v="0"/>
    <b v="0"/>
    <b v="0"/>
    <n v="0"/>
    <b v="0"/>
    <m/>
    <m/>
    <m/>
    <n v="1905.5"/>
    <n v="439.73076923076923"/>
    <n v="763013"/>
    <n v="29340"/>
    <n v="-18103"/>
    <n v="-2.3725677019919712E-2"/>
    <n v="-2.2212269938650307E-2"/>
    <n v="810.13916500994037"/>
    <n v="0"/>
    <n v="0"/>
    <n v="29340"/>
    <n v="815000"/>
    <n v="2.9533096545043592E-2"/>
    <n v="2.9533096545043592E-2"/>
    <s v="0000012"/>
    <n v="0"/>
    <n v="22.729622266401591"/>
    <s v="12 Quenington Mansions"/>
    <s v="Quenington Mansions ASTs - Legacy Portfolio"/>
    <b v="0"/>
    <s v="AST"/>
    <s v=""/>
    <b v="0"/>
    <n v="0"/>
    <s v="070047"/>
    <n v="3253"/>
    <d v="2018-09-01T00:00:00"/>
    <s v="F012"/>
    <n v="0"/>
    <n v="2.0673167229468568E-2"/>
    <n v="2.9968034620642112E-2"/>
    <n v="774250"/>
    <n v="0.91"/>
    <m/>
    <n v="22866"/>
    <n v="-18103"/>
    <s v="AST"/>
  </r>
  <r>
    <m/>
    <s v=""/>
    <n v="4445"/>
    <n v="0"/>
    <b v="0"/>
    <s v=""/>
    <s v="15"/>
    <s v="Connaught Mansions"/>
    <s v="SW11 4SA"/>
    <x v="2"/>
    <s v="South West London/surrey"/>
    <s v="3KB"/>
    <n v="0"/>
    <m/>
    <n v="0"/>
    <n v="860"/>
    <s v="Uncharged"/>
    <m/>
    <d v="2018-09-11T00:00:00"/>
    <m/>
    <m/>
    <m/>
    <s v="09-Sept-2018"/>
    <n v="0"/>
    <n v="22884"/>
    <m/>
    <m/>
    <m/>
    <m/>
    <n v="4"/>
    <m/>
    <m/>
    <m/>
    <n v="0"/>
    <s v=""/>
    <s v=""/>
    <s v=""/>
    <n v="0.03"/>
    <n v="0"/>
    <n v="20"/>
    <n v="0"/>
    <n v="0"/>
    <n v="750000"/>
    <n v="0"/>
    <n v="0"/>
    <n v="0"/>
    <n v="0"/>
    <n v="0"/>
    <n v="0"/>
    <n v="750000"/>
    <n v="0"/>
    <b v="0"/>
    <b v="0"/>
    <n v="0"/>
    <n v="0"/>
    <n v="0"/>
    <n v="731034"/>
    <n v="0"/>
    <n v="0"/>
    <m/>
    <s v="SL"/>
    <n v="0"/>
    <s v=""/>
    <b v="0"/>
    <b v="0"/>
    <b v="0"/>
    <b v="0"/>
    <b v="0"/>
    <n v="0"/>
    <b v="0"/>
    <m/>
    <m/>
    <m/>
    <n v="1907"/>
    <n v="440.07692307692309"/>
    <n v="731034"/>
    <n v="27000"/>
    <n v="-45534"/>
    <n v="-6.2287116604699648E-2"/>
    <n v="-6.0712000000000002E-2"/>
    <n v="872.09302325581393"/>
    <n v="0"/>
    <n v="0"/>
    <n v="27000"/>
    <n v="750000"/>
    <n v="3.2117894736842102E-2"/>
    <n v="3.2117894736842102E-2"/>
    <s v="0000015"/>
    <n v="0"/>
    <n v="26.609302325581396"/>
    <s v="15 Connaught Mansions"/>
    <s v="Connaught Mansions ASTs - Legacy Portfolio"/>
    <b v="0"/>
    <s v="AST"/>
    <s v=""/>
    <b v="0"/>
    <n v="0"/>
    <s v="070044"/>
    <n v="3196"/>
    <d v="2018-09-10T00:00:00"/>
    <s v="F015"/>
    <n v="0"/>
    <n v="2.2482525932914329E-2"/>
    <n v="3.1303605577852743E-2"/>
    <n v="712500"/>
    <n v="0.91"/>
    <m/>
    <n v="22884"/>
    <n v="-45534"/>
    <s v="AST"/>
  </r>
  <r>
    <m/>
    <s v=""/>
    <n v="4501"/>
    <n v="0"/>
    <b v="0"/>
    <s v=""/>
    <s v="11"/>
    <s v="Quenington Mansions"/>
    <s v="SW6 5AU"/>
    <x v="2"/>
    <s v="South West London/surrey"/>
    <s v="3KB"/>
    <n v="0"/>
    <m/>
    <n v="0"/>
    <n v="961"/>
    <s v="Uncharged"/>
    <m/>
    <d v="2018-09-11T00:00:00"/>
    <m/>
    <m/>
    <m/>
    <s v="31-Oct-2019"/>
    <n v="0"/>
    <n v="23026"/>
    <m/>
    <m/>
    <m/>
    <m/>
    <n v="4"/>
    <m/>
    <m/>
    <m/>
    <n v="0"/>
    <s v=""/>
    <s v=""/>
    <s v=""/>
    <n v="0.03"/>
    <n v="0"/>
    <n v="20"/>
    <n v="0"/>
    <n v="0"/>
    <n v="815000"/>
    <n v="0"/>
    <n v="0"/>
    <n v="0"/>
    <n v="0"/>
    <n v="0"/>
    <n v="0"/>
    <n v="815000"/>
    <n v="0"/>
    <b v="0"/>
    <b v="0"/>
    <n v="0"/>
    <n v="0"/>
    <n v="0"/>
    <n v="763013"/>
    <n v="0"/>
    <n v="0"/>
    <m/>
    <s v="AL"/>
    <n v="0"/>
    <s v=""/>
    <b v="0"/>
    <b v="0"/>
    <b v="0"/>
    <b v="0"/>
    <b v="0"/>
    <n v="0"/>
    <b v="0"/>
    <m/>
    <m/>
    <m/>
    <n v="1918.8333333333333"/>
    <n v="442.80769230769232"/>
    <n v="763013"/>
    <n v="29340"/>
    <n v="-18103"/>
    <n v="-2.3725677019919712E-2"/>
    <n v="-2.2212269938650307E-2"/>
    <n v="848.0749219562955"/>
    <n v="22356"/>
    <n v="0"/>
    <n v="29340"/>
    <n v="815000"/>
    <n v="2.9739748143364546E-2"/>
    <n v="2.9739748143364546E-2"/>
    <s v="0000011"/>
    <n v="2.9969583109679728E-2"/>
    <n v="23.960457856399582"/>
    <s v="11 Quenington Mansions"/>
    <s v="Quenington Mansions ASTs - Legacy Portfolio"/>
    <b v="0"/>
    <s v="AST"/>
    <s v=""/>
    <b v="0"/>
    <n v="0"/>
    <s v="070047"/>
    <n v="3252"/>
    <d v="2016-09-28T00:00:00"/>
    <s v="F011"/>
    <n v="0"/>
    <n v="2.0817823345829756E-2"/>
    <n v="3.0177729606179711E-2"/>
    <n v="774250"/>
    <n v="0.91"/>
    <m/>
    <n v="23026"/>
    <n v="-18103"/>
    <s v="AST"/>
  </r>
  <r>
    <m/>
    <s v=""/>
    <n v="4396"/>
    <n v="0"/>
    <b v="0"/>
    <s v=""/>
    <s v="11"/>
    <s v="Bridge Avenue Mansions"/>
    <s v="W6 9JB"/>
    <x v="2"/>
    <s v="West London (outer)"/>
    <s v="4KB"/>
    <n v="0"/>
    <m/>
    <n v="0"/>
    <n v="960"/>
    <s v="Uncharged"/>
    <m/>
    <d v="2018-09-11T00:00:00"/>
    <m/>
    <m/>
    <m/>
    <s v="31-Dec-2019"/>
    <n v="0"/>
    <n v="23040"/>
    <m/>
    <m/>
    <m/>
    <m/>
    <n v="4"/>
    <m/>
    <m/>
    <m/>
    <n v="0"/>
    <s v=""/>
    <s v=""/>
    <s v=""/>
    <n v="0.03"/>
    <n v="0"/>
    <n v="20"/>
    <n v="0"/>
    <n v="0"/>
    <n v="700000"/>
    <n v="0"/>
    <n v="0"/>
    <n v="0"/>
    <n v="0"/>
    <n v="0"/>
    <n v="0"/>
    <n v="700000"/>
    <n v="0"/>
    <b v="0"/>
    <b v="0"/>
    <n v="0"/>
    <n v="0"/>
    <n v="0"/>
    <n v="677602"/>
    <n v="0"/>
    <n v="0"/>
    <m/>
    <s v="PY"/>
    <n v="0"/>
    <s v=""/>
    <b v="0"/>
    <b v="0"/>
    <b v="0"/>
    <b v="0"/>
    <b v="0"/>
    <n v="0"/>
    <b v="0"/>
    <m/>
    <m/>
    <m/>
    <n v="1920"/>
    <n v="443.07692307692309"/>
    <n v="677602"/>
    <n v="25200"/>
    <n v="-37802"/>
    <n v="-5.5787910897547525E-2"/>
    <n v="-5.4002857142857144E-2"/>
    <n v="729.16666666666663"/>
    <n v="22248"/>
    <n v="0"/>
    <n v="25200"/>
    <n v="700000"/>
    <n v="3.4646616541353384E-2"/>
    <n v="3.4646616541353384E-2"/>
    <s v="0000011"/>
    <n v="3.5598705501618123E-2"/>
    <n v="24"/>
    <s v="11 Bridge Avenue Mansions"/>
    <s v="Bridge Avenue Mansions ASTs - Legacy Portfolio"/>
    <b v="0"/>
    <s v="AST"/>
    <s v=""/>
    <b v="0"/>
    <n v="0"/>
    <s v="070043"/>
    <n v="3147"/>
    <d v="2003-05-01T00:00:00"/>
    <s v="F011"/>
    <n v="0"/>
    <n v="2.4252631165927515E-2"/>
    <n v="3.4002260914223981E-2"/>
    <n v="665000"/>
    <n v="0.91"/>
    <m/>
    <n v="23040"/>
    <n v="-37802"/>
    <s v="AST"/>
  </r>
  <r>
    <m/>
    <s v=""/>
    <n v="4459"/>
    <n v="0"/>
    <b v="0"/>
    <s v=""/>
    <s v="5"/>
    <s v="Connaught Mansions"/>
    <s v="SW11 4SA"/>
    <x v="2"/>
    <s v="South West London/surrey"/>
    <s v="3KB"/>
    <n v="0"/>
    <m/>
    <n v="0"/>
    <n v="854"/>
    <s v="Uncharged"/>
    <m/>
    <d v="2018-09-11T00:00:00"/>
    <m/>
    <m/>
    <m/>
    <s v="17-May-2018"/>
    <n v="0"/>
    <n v="23040"/>
    <m/>
    <m/>
    <m/>
    <m/>
    <n v="4"/>
    <m/>
    <m/>
    <m/>
    <n v="0"/>
    <s v=""/>
    <s v=""/>
    <s v=""/>
    <n v="0.03"/>
    <n v="0"/>
    <n v="20"/>
    <n v="0"/>
    <n v="0"/>
    <n v="750000"/>
    <n v="0"/>
    <n v="0"/>
    <n v="0"/>
    <n v="0"/>
    <n v="0"/>
    <n v="0"/>
    <n v="750000"/>
    <n v="0"/>
    <b v="0"/>
    <b v="0"/>
    <n v="0"/>
    <n v="0"/>
    <n v="0"/>
    <n v="726265"/>
    <n v="0"/>
    <n v="0"/>
    <m/>
    <s v="SL"/>
    <n v="0"/>
    <s v=""/>
    <b v="0"/>
    <b v="0"/>
    <b v="0"/>
    <b v="0"/>
    <b v="0"/>
    <n v="0"/>
    <b v="0"/>
    <m/>
    <m/>
    <m/>
    <n v="1920"/>
    <n v="443.07692307692309"/>
    <n v="726265"/>
    <n v="27000"/>
    <n v="-40765"/>
    <n v="-5.6129649645790446E-2"/>
    <n v="-5.435333333333333E-2"/>
    <n v="878.22014051522251"/>
    <n v="0"/>
    <n v="0"/>
    <n v="27000"/>
    <n v="750000"/>
    <n v="3.2336842105263157E-2"/>
    <n v="3.2336842105263157E-2"/>
    <s v="0000005"/>
    <n v="0"/>
    <n v="26.978922716627636"/>
    <s v="5 Connaught Mansions"/>
    <s v="Connaught Mansions ASTs - Legacy Portfolio"/>
    <b v="0"/>
    <s v="AST"/>
    <s v=""/>
    <b v="0"/>
    <n v="0"/>
    <s v="070044"/>
    <n v="3210"/>
    <d v="2016-05-18T00:00:00"/>
    <s v="F005"/>
    <n v="0"/>
    <n v="2.2635789088199014E-2"/>
    <n v="3.1723957508622884E-2"/>
    <n v="712500"/>
    <n v="0.91"/>
    <m/>
    <n v="23040"/>
    <n v="-40765"/>
    <s v="AST"/>
  </r>
  <r>
    <m/>
    <s v=""/>
    <n v="4460"/>
    <n v="0"/>
    <b v="0"/>
    <s v=""/>
    <s v="6"/>
    <s v="Connaught Mansions"/>
    <s v="SW11 4SA"/>
    <x v="2"/>
    <s v="South West London/surrey"/>
    <s v="3KB"/>
    <n v="0"/>
    <m/>
    <n v="0"/>
    <n v="893"/>
    <s v="Uncharged"/>
    <m/>
    <d v="2018-09-11T00:00:00"/>
    <m/>
    <m/>
    <m/>
    <s v="05-Jul-2018"/>
    <n v="0"/>
    <n v="23040"/>
    <m/>
    <m/>
    <m/>
    <m/>
    <n v="4"/>
    <m/>
    <m/>
    <m/>
    <n v="0"/>
    <s v=""/>
    <s v=""/>
    <s v=""/>
    <n v="0.03"/>
    <n v="0"/>
    <n v="20"/>
    <n v="0"/>
    <n v="0"/>
    <n v="750000"/>
    <n v="0"/>
    <n v="0"/>
    <n v="0"/>
    <n v="0"/>
    <n v="0"/>
    <n v="0"/>
    <n v="750000"/>
    <n v="0"/>
    <b v="0"/>
    <b v="0"/>
    <n v="0"/>
    <n v="0"/>
    <n v="0"/>
    <n v="759647"/>
    <n v="0"/>
    <n v="0"/>
    <m/>
    <s v="SL"/>
    <n v="0"/>
    <s v=""/>
    <b v="0"/>
    <b v="0"/>
    <b v="0"/>
    <b v="0"/>
    <b v="0"/>
    <n v="0"/>
    <b v="0"/>
    <m/>
    <m/>
    <m/>
    <n v="1920"/>
    <n v="443.07692307692309"/>
    <n v="759647"/>
    <n v="27000"/>
    <n v="-74147"/>
    <n v="-9.7607178070867121E-2"/>
    <n v="-9.8862666666666668E-2"/>
    <n v="839.86562150055988"/>
    <n v="0"/>
    <n v="0"/>
    <n v="27000"/>
    <n v="750000"/>
    <n v="3.2336842105263157E-2"/>
    <n v="3.2336842105263157E-2"/>
    <s v="0000006"/>
    <n v="0"/>
    <n v="25.800671892497199"/>
    <s v="6 Connaught Mansions"/>
    <s v="Connaught Mansions ASTs - Legacy Portfolio"/>
    <b v="0"/>
    <s v="AST"/>
    <s v=""/>
    <b v="0"/>
    <n v="0"/>
    <s v="070044"/>
    <n v="3211"/>
    <d v="2018-08-08T00:00:00"/>
    <s v="F006"/>
    <n v="0"/>
    <n v="2.2635789088199014E-2"/>
    <n v="3.0329876903351163E-2"/>
    <n v="712500"/>
    <n v="0.91"/>
    <m/>
    <n v="23040"/>
    <n v="-74147"/>
    <s v="AST"/>
  </r>
  <r>
    <m/>
    <s v=""/>
    <n v="2008"/>
    <n v="0"/>
    <b v="0"/>
    <s v=""/>
    <s v="96"/>
    <s v="Delaware Mansions"/>
    <s v="W9"/>
    <x v="10"/>
    <s v="MaidaVale"/>
    <s v="2KB"/>
    <n v="2127"/>
    <m/>
    <n v="0"/>
    <n v="718"/>
    <s v="HSBC"/>
    <d v="2005-05-01T00:00:00"/>
    <d v="1990-06-24T00:00:00"/>
    <m/>
    <m/>
    <d v="2015-09-24T00:00:00"/>
    <s v="31-Oct-2019"/>
    <n v="0"/>
    <n v="23040"/>
    <d v="2012-08-08T00:00:00"/>
    <d v="2012-09-14T00:00:00"/>
    <m/>
    <m/>
    <n v="4"/>
    <m/>
    <m/>
    <m/>
    <n v="0"/>
    <s v="K.Gold"/>
    <s v=""/>
    <s v=""/>
    <n v="0.03"/>
    <n v="0"/>
    <n v="20"/>
    <n v="0"/>
    <n v="700000"/>
    <n v="710000"/>
    <n v="0"/>
    <n v="0"/>
    <n v="0"/>
    <n v="0"/>
    <n v="0"/>
    <n v="0"/>
    <n v="710000"/>
    <n v="0"/>
    <b v="1"/>
    <b v="0"/>
    <n v="0"/>
    <n v="0"/>
    <n v="0"/>
    <n v="108549"/>
    <n v="0"/>
    <n v="0"/>
    <m/>
    <s v="PY"/>
    <n v="0"/>
    <s v="ARJ"/>
    <b v="0"/>
    <b v="0"/>
    <b v="0"/>
    <b v="0"/>
    <b v="0"/>
    <n v="0"/>
    <b v="1"/>
    <m/>
    <n v="5"/>
    <m/>
    <n v="1920"/>
    <n v="443.07692307692309"/>
    <n v="108549"/>
    <n v="25560"/>
    <n v="540391"/>
    <n v="4.9783139411694259"/>
    <n v="0.76111408450704221"/>
    <n v="988.85793871866292"/>
    <n v="22212"/>
    <n v="0"/>
    <n v="25560"/>
    <n v="710000"/>
    <n v="3.4158636026686437E-2"/>
    <n v="3.02060785767235E-2"/>
    <s v="0000096"/>
    <n v="3.7277147487844407E-2"/>
    <n v="32.089136490250695"/>
    <s v="96 Delaware Mansions"/>
    <s v="Delaware Mansions ASTs"/>
    <b v="0"/>
    <s v="AST"/>
    <s v=""/>
    <b v="0"/>
    <n v="539"/>
    <s v="013009"/>
    <n v="669"/>
    <d v="2015-11-01T00:00:00"/>
    <s v="F096"/>
    <n v="0"/>
    <n v="2.3911044811477832E-2"/>
    <n v="0.18769403679444308"/>
    <n v="674500"/>
    <n v="0.875"/>
    <m/>
    <n v="20374"/>
    <n v="540391"/>
    <s v="AST"/>
  </r>
  <r>
    <m/>
    <s v=""/>
    <n v="4402"/>
    <n v="0"/>
    <b v="0"/>
    <s v=""/>
    <s v="18"/>
    <s v="Bridge Avenue Mansions"/>
    <s v="W6 9JB"/>
    <x v="2"/>
    <s v="West London (outer)"/>
    <s v="4KB"/>
    <n v="0"/>
    <m/>
    <n v="0"/>
    <n v="841"/>
    <s v="Uncharged"/>
    <m/>
    <d v="2018-09-11T00:00:00"/>
    <m/>
    <m/>
    <m/>
    <s v="31-Jul-2018"/>
    <n v="0"/>
    <n v="23088"/>
    <m/>
    <m/>
    <m/>
    <m/>
    <n v="4"/>
    <m/>
    <m/>
    <m/>
    <n v="0"/>
    <s v=""/>
    <s v=""/>
    <s v=""/>
    <n v="0.03"/>
    <n v="0"/>
    <n v="20"/>
    <n v="0"/>
    <n v="0"/>
    <n v="700000"/>
    <n v="0"/>
    <n v="0"/>
    <n v="0"/>
    <n v="0"/>
    <n v="0"/>
    <n v="0"/>
    <n v="700000"/>
    <n v="0"/>
    <b v="0"/>
    <b v="0"/>
    <n v="0"/>
    <n v="0"/>
    <n v="0"/>
    <n v="672833"/>
    <n v="0"/>
    <n v="0"/>
    <m/>
    <s v="PY"/>
    <n v="0"/>
    <s v=""/>
    <b v="0"/>
    <b v="0"/>
    <b v="0"/>
    <b v="0"/>
    <b v="0"/>
    <n v="0"/>
    <b v="0"/>
    <m/>
    <m/>
    <m/>
    <n v="1924"/>
    <n v="444"/>
    <n v="672833"/>
    <n v="25200"/>
    <n v="-33033"/>
    <n v="-4.9095392170122452E-2"/>
    <n v="-4.7190000000000003E-2"/>
    <n v="832.34244946492277"/>
    <n v="0"/>
    <n v="0"/>
    <n v="25200"/>
    <n v="700000"/>
    <n v="3.4718796992481205E-2"/>
    <n v="3.4718796992481205E-2"/>
    <s v="0000018"/>
    <n v="0"/>
    <n v="27.453032104637337"/>
    <s v="18 Bridge Avenue Mansions"/>
    <s v="Bridge Avenue Mansions ASTs - Legacy Portfolio"/>
    <b v="0"/>
    <s v="AST"/>
    <s v=""/>
    <b v="0"/>
    <n v="0"/>
    <s v="070043"/>
    <n v="3153"/>
    <d v="2017-08-01T00:00:00"/>
    <s v="F018"/>
    <n v="0"/>
    <n v="2.4303157480856531E-2"/>
    <n v="3.4314607042163506E-2"/>
    <n v="665000"/>
    <n v="0.91"/>
    <m/>
    <n v="23088"/>
    <n v="-33033"/>
    <s v="AST"/>
  </r>
  <r>
    <m/>
    <s v=""/>
    <n v="1645"/>
    <n v="0"/>
    <b v="0"/>
    <s v=""/>
    <s v="22"/>
    <s v="Eamont Court"/>
    <s v="NW8"/>
    <x v="10"/>
    <s v="North West London (Inner)"/>
    <s v="3KBlower"/>
    <n v="3316"/>
    <d v="2006-03-24T00:00:00"/>
    <n v="0"/>
    <n v="604"/>
    <s v="Uncharged"/>
    <d v="2004-06-01T00:00:00"/>
    <d v="2000-05-17T00:00:00"/>
    <d v="2005-08-22T00:00:00"/>
    <d v="2005-10-31T00:00:00"/>
    <d v="2005-11-01T00:00:00"/>
    <s v="14-Mar-2019"/>
    <n v="0"/>
    <n v="23260"/>
    <d v="2012-01-09T00:00:00"/>
    <d v="2012-01-20T00:00:00"/>
    <m/>
    <m/>
    <n v="4"/>
    <m/>
    <m/>
    <m/>
    <n v="0"/>
    <s v=""/>
    <s v=""/>
    <s v=""/>
    <n v="0.03"/>
    <n v="0"/>
    <n v="20"/>
    <n v="0"/>
    <n v="675000"/>
    <n v="650000"/>
    <n v="0"/>
    <n v="0"/>
    <n v="0"/>
    <n v="0"/>
    <n v="0"/>
    <n v="0"/>
    <n v="650000"/>
    <n v="0"/>
    <b v="1"/>
    <b v="0"/>
    <n v="0"/>
    <n v="0"/>
    <n v="0"/>
    <n v="177126"/>
    <n v="0"/>
    <n v="0"/>
    <m/>
    <s v="PY"/>
    <n v="0"/>
    <s v="Askey"/>
    <b v="0"/>
    <b v="0"/>
    <b v="0"/>
    <b v="0"/>
    <b v="0"/>
    <n v="0"/>
    <b v="1"/>
    <m/>
    <n v="1"/>
    <m/>
    <n v="1938.3333333333333"/>
    <n v="447.30769230769232"/>
    <n v="177126"/>
    <n v="23400"/>
    <n v="416974"/>
    <n v="2.3541095039689259"/>
    <n v="0.64149846153846157"/>
    <n v="1076.158940397351"/>
    <n v="23400"/>
    <n v="0"/>
    <n v="23400"/>
    <n v="650000"/>
    <n v="3.7668016194331987E-2"/>
    <n v="3.1425101214574896E-2"/>
    <s v="0000022"/>
    <n v="-5.9829059829059833E-3"/>
    <n v="38.509933774834437"/>
    <s v="22 Eamont Court"/>
    <s v="Eamont Court ASTs"/>
    <b v="0"/>
    <s v="AST"/>
    <s v=""/>
    <b v="0"/>
    <n v="539"/>
    <s v="101102"/>
    <n v="455"/>
    <d v="2012-03-15T00:00:00"/>
    <s v="F022"/>
    <n v="0"/>
    <n v="2.6367610886994644E-2"/>
    <n v="0.10955478021295575"/>
    <n v="617500"/>
    <n v="0.95"/>
    <m/>
    <n v="19405"/>
    <n v="416974"/>
    <s v="AST"/>
  </r>
  <r>
    <m/>
    <s v=""/>
    <n v="1928"/>
    <n v="0"/>
    <b v="0"/>
    <s v=""/>
    <s v="276"/>
    <s v="Circle (The)"/>
    <s v="SE1"/>
    <x v="10"/>
    <s v="South East London (Inner)"/>
    <s v="2KB Std"/>
    <n v="3516"/>
    <m/>
    <n v="0"/>
    <n v="541"/>
    <s v="Uncharged"/>
    <m/>
    <d v="2006-12-06T00:00:00"/>
    <m/>
    <m/>
    <m/>
    <s v="30-Mar-2019"/>
    <n v="0"/>
    <n v="23360"/>
    <m/>
    <m/>
    <m/>
    <m/>
    <n v="4"/>
    <m/>
    <m/>
    <m/>
    <n v="0"/>
    <s v=""/>
    <s v=""/>
    <s v=""/>
    <n v="0.03"/>
    <n v="0"/>
    <n v="20"/>
    <n v="0"/>
    <n v="565000"/>
    <n v="520000"/>
    <n v="0"/>
    <n v="0"/>
    <n v="0"/>
    <n v="0"/>
    <n v="0"/>
    <n v="0"/>
    <n v="520000"/>
    <n v="0"/>
    <b v="0"/>
    <b v="0"/>
    <n v="0"/>
    <n v="0"/>
    <n v="0"/>
    <n v="306086"/>
    <n v="0"/>
    <n v="0"/>
    <m/>
    <s v="PY"/>
    <n v="0"/>
    <s v=""/>
    <b v="0"/>
    <b v="0"/>
    <b v="0"/>
    <b v="0"/>
    <b v="0"/>
    <n v="0"/>
    <b v="1"/>
    <m/>
    <m/>
    <m/>
    <n v="1946.6666666666667"/>
    <n v="449.23076923076923"/>
    <n v="306086"/>
    <n v="18720"/>
    <n v="169194"/>
    <n v="0.55276621603078868"/>
    <n v="0.32537307692307693"/>
    <n v="961.18299445471348"/>
    <n v="22680"/>
    <n v="0"/>
    <n v="18720"/>
    <n v="520000"/>
    <n v="4.7287449392712552E-2"/>
    <n v="3.9078947368421053E-2"/>
    <s v="0000276"/>
    <n v="2.9982363315696647E-2"/>
    <n v="43.179297597042513"/>
    <s v="276 Circle (The)"/>
    <s v="Circle ASTs"/>
    <b v="0"/>
    <s v="AST"/>
    <s v=""/>
    <b v="0"/>
    <n v="539"/>
    <s v="070012"/>
    <n v="592"/>
    <d v="2006-03-31T00:00:00"/>
    <s v="F276"/>
    <n v="0"/>
    <n v="3.3101214011188464E-2"/>
    <n v="6.307050959534248E-2"/>
    <n v="494000"/>
    <n v="0.92500000000000004"/>
    <m/>
    <n v="19305"/>
    <n v="169194"/>
    <s v="AST"/>
  </r>
  <r>
    <m/>
    <s v=""/>
    <n v="1888"/>
    <n v="0"/>
    <b v="0"/>
    <s v=""/>
    <s v="98"/>
    <s v="Delaware Mansions"/>
    <s v="W9"/>
    <x v="10"/>
    <s v="MaidaVale"/>
    <s v="2KB"/>
    <n v="2275"/>
    <m/>
    <n v="0"/>
    <n v="730"/>
    <s v="HSBC"/>
    <d v="2005-05-01T00:00:00"/>
    <d v="1990-06-24T00:00:00"/>
    <d v="2006-11-15T00:00:00"/>
    <m/>
    <d v="2009-03-30T00:00:00"/>
    <s v="30-Jan-2020"/>
    <n v="0"/>
    <n v="23364"/>
    <d v="2009-04-20T00:00:00"/>
    <d v="2009-04-24T00:00:00"/>
    <m/>
    <m/>
    <n v="4"/>
    <m/>
    <m/>
    <m/>
    <n v="0"/>
    <s v=""/>
    <s v=""/>
    <s v=""/>
    <n v="0.03"/>
    <n v="0"/>
    <n v="20"/>
    <n v="0"/>
    <n v="700000"/>
    <n v="710000"/>
    <n v="0"/>
    <n v="0"/>
    <n v="0"/>
    <n v="0"/>
    <n v="0"/>
    <n v="0"/>
    <n v="710000"/>
    <n v="0"/>
    <b v="1"/>
    <b v="0"/>
    <n v="0"/>
    <n v="0"/>
    <n v="0"/>
    <n v="101662"/>
    <n v="0"/>
    <n v="0"/>
    <m/>
    <s v="PY"/>
    <n v="0"/>
    <s v="Askey"/>
    <b v="0"/>
    <b v="0"/>
    <b v="0"/>
    <b v="0"/>
    <b v="0"/>
    <n v="0"/>
    <b v="1"/>
    <m/>
    <n v="0"/>
    <m/>
    <n v="1947"/>
    <n v="449.30769230769232"/>
    <n v="101662"/>
    <n v="25560"/>
    <n v="547278"/>
    <n v="5.3833093978084241"/>
    <n v="0.77081408450704225"/>
    <n v="972.60273972602738"/>
    <n v="21600"/>
    <n v="0"/>
    <n v="25560"/>
    <n v="710000"/>
    <n v="3.4638991845811713E-2"/>
    <n v="3.0467012601927353E-2"/>
    <s v="0000098"/>
    <n v="8.1666666666666665E-2"/>
    <n v="32.005479452054793"/>
    <s v="98 Delaware Mansions"/>
    <s v="Delaware Mansions ASTs"/>
    <b v="0"/>
    <s v="AST"/>
    <s v=""/>
    <b v="0"/>
    <n v="539"/>
    <s v="013009"/>
    <n v="556"/>
    <d v="2010-04-30T00:00:00"/>
    <s v="F098"/>
    <n v="0"/>
    <n v="2.4247293879139237E-2"/>
    <n v="0.20214042611792016"/>
    <n v="674500"/>
    <n v="0.875"/>
    <m/>
    <n v="20550"/>
    <n v="547278"/>
    <s v="AST"/>
  </r>
  <r>
    <m/>
    <s v=""/>
    <n v="1979"/>
    <n v="0"/>
    <b v="0"/>
    <s v=""/>
    <s v="9"/>
    <s v="Balcombe House"/>
    <s v="NW1 6HA"/>
    <x v="10"/>
    <s v="NW1"/>
    <s v="3KB"/>
    <n v="2244"/>
    <m/>
    <n v="0"/>
    <n v="568"/>
    <s v="Uncharged"/>
    <m/>
    <d v="2007-01-24T00:00:00"/>
    <m/>
    <m/>
    <d v="2017-03-01T00:00:00"/>
    <s v="09-Sep-2019"/>
    <n v="0"/>
    <n v="23400"/>
    <d v="2017-05-15T00:00:00"/>
    <d v="2017-07-07T00:00:00"/>
    <m/>
    <m/>
    <n v="4"/>
    <m/>
    <m/>
    <m/>
    <n v="0"/>
    <s v="K.Gold"/>
    <s v=""/>
    <s v=""/>
    <n v="0.03"/>
    <n v="0"/>
    <n v="20"/>
    <n v="0"/>
    <n v="700000"/>
    <n v="670000"/>
    <n v="0"/>
    <n v="0"/>
    <n v="0"/>
    <n v="0"/>
    <n v="0"/>
    <n v="0"/>
    <n v="670000"/>
    <n v="0"/>
    <b v="0"/>
    <b v="0"/>
    <n v="0"/>
    <n v="0"/>
    <n v="0"/>
    <n v="429433"/>
    <n v="0"/>
    <n v="0"/>
    <m/>
    <s v="PY"/>
    <n v="0"/>
    <s v="N.Fleet"/>
    <b v="0"/>
    <b v="0"/>
    <b v="0"/>
    <b v="0"/>
    <b v="0"/>
    <n v="0"/>
    <b v="0"/>
    <m/>
    <n v="7"/>
    <m/>
    <n v="1950"/>
    <n v="450"/>
    <n v="429433"/>
    <n v="24120"/>
    <n v="182947"/>
    <n v="0.42601989134509921"/>
    <n v="0.273055223880597"/>
    <n v="1179.5774647887324"/>
    <n v="23400"/>
    <n v="0"/>
    <n v="24120"/>
    <n v="670000"/>
    <n v="3.6763550667714064E-2"/>
    <n v="3.2391201885310292E-2"/>
    <s v="0000009"/>
    <n v="0"/>
    <n v="41.197183098591552"/>
    <s v="9 Balcombe House"/>
    <s v="Boston and Balcombe ASTs"/>
    <b v="0"/>
    <s v="AST"/>
    <s v="AST"/>
    <b v="0"/>
    <n v="539"/>
    <s v="070021"/>
    <n v="642"/>
    <d v="2018-09-10T00:00:00"/>
    <s v="F09BA"/>
    <n v="0"/>
    <n v="2.5734485029144168E-2"/>
    <n v="4.8009817596691449E-2"/>
    <n v="636500"/>
    <n v="0.9"/>
    <m/>
    <n v="20617"/>
    <n v="182947"/>
    <s v="AST"/>
  </r>
  <r>
    <m/>
    <s v=""/>
    <n v="1972"/>
    <n v="0"/>
    <b v="0"/>
    <s v="Changed to the large 1 bed style flat during modernisation so the Asking Price is now different to End of Year VP"/>
    <s v="1"/>
    <s v="Balcombe House"/>
    <s v="NW1 6HA"/>
    <x v="10"/>
    <s v="NW1"/>
    <s v="2KB L"/>
    <n v="2244"/>
    <m/>
    <n v="0"/>
    <n v="510"/>
    <s v="Uncharged"/>
    <m/>
    <d v="2007-01-24T00:00:00"/>
    <m/>
    <m/>
    <d v="2018-12-04T00:00:00"/>
    <s v="31-Mar-2020"/>
    <n v="0"/>
    <n v="23400"/>
    <d v="2019-01-14T00:00:00"/>
    <d v="2019-03-13T00:00:00"/>
    <m/>
    <m/>
    <n v="4"/>
    <m/>
    <m/>
    <m/>
    <n v="0"/>
    <s v="K.Gold"/>
    <s v=""/>
    <s v=""/>
    <n v="0.03"/>
    <n v="0"/>
    <n v="20"/>
    <n v="0"/>
    <n v="700000"/>
    <n v="670000"/>
    <n v="0"/>
    <n v="0"/>
    <n v="0"/>
    <n v="0"/>
    <n v="0"/>
    <n v="0"/>
    <n v="695000"/>
    <n v="0"/>
    <b v="0"/>
    <b v="0"/>
    <n v="0"/>
    <n v="0"/>
    <n v="72500"/>
    <n v="361023"/>
    <n v="0"/>
    <n v="0"/>
    <m/>
    <s v="PY"/>
    <n v="0"/>
    <s v="Invicta"/>
    <b v="0"/>
    <b v="0"/>
    <b v="0"/>
    <b v="0"/>
    <b v="0"/>
    <n v="1"/>
    <b v="0"/>
    <m/>
    <n v="8"/>
    <m/>
    <n v="1950"/>
    <n v="450"/>
    <n v="433523"/>
    <n v="25020"/>
    <n v="201707"/>
    <n v="0.46527404543703565"/>
    <n v="0.29022589928057552"/>
    <n v="1362.7450980392157"/>
    <n v="22248"/>
    <n v="0"/>
    <n v="25020"/>
    <n v="695000"/>
    <n v="3.5441120787580459E-2"/>
    <n v="3.1226050738356683E-2"/>
    <s v="0000001"/>
    <n v="5.1779935275080909E-2"/>
    <n v="45.882352941176471"/>
    <s v="1 Balcombe House"/>
    <s v="Boston and Balcombe ASTs"/>
    <b v="0"/>
    <s v="AST"/>
    <s v="AST"/>
    <b v="0"/>
    <n v="539"/>
    <s v="070021"/>
    <n v="635"/>
    <d v="2019-04-01T00:00:00"/>
    <s v="F01BA"/>
    <n v="142.15686274509804"/>
    <n v="2.4808784128815237E-2"/>
    <n v="5.7107164917470629E-2"/>
    <n v="660250"/>
    <n v="0.9"/>
    <m/>
    <n v="20617"/>
    <n v="201707"/>
    <s v="AST"/>
  </r>
  <r>
    <m/>
    <s v=""/>
    <n v="1976"/>
    <n v="0"/>
    <b v="0"/>
    <s v=""/>
    <s v="6"/>
    <s v="Balcombe House"/>
    <s v="NW1 6HA"/>
    <x v="10"/>
    <s v="NW1"/>
    <s v="2KB L"/>
    <n v="2244"/>
    <m/>
    <n v="0"/>
    <n v="510"/>
    <s v="Uncharged"/>
    <m/>
    <d v="2007-01-24T00:00:00"/>
    <m/>
    <m/>
    <d v="2018-04-08T00:00:00"/>
    <s v="14-Aug-2019"/>
    <n v="0"/>
    <n v="23400"/>
    <d v="2018-04-16T00:00:00"/>
    <d v="2018-06-14T00:00:00"/>
    <d v="2018-07-02T00:00:00"/>
    <m/>
    <n v="4"/>
    <m/>
    <m/>
    <m/>
    <n v="0"/>
    <s v="K.Gold"/>
    <s v=""/>
    <s v=""/>
    <n v="0.03"/>
    <n v="0"/>
    <n v="20"/>
    <n v="0"/>
    <n v="700000"/>
    <n v="695000"/>
    <n v="0"/>
    <n v="0"/>
    <n v="0"/>
    <n v="0"/>
    <n v="0"/>
    <n v="0"/>
    <n v="695000"/>
    <n v="0"/>
    <b v="1"/>
    <b v="0"/>
    <n v="0"/>
    <n v="0"/>
    <n v="0"/>
    <n v="450503"/>
    <n v="0"/>
    <n v="0"/>
    <m/>
    <s v="PY"/>
    <n v="0"/>
    <s v="Duffin"/>
    <b v="0"/>
    <b v="0"/>
    <b v="0"/>
    <b v="0"/>
    <b v="0"/>
    <n v="0"/>
    <b v="0"/>
    <n v="39"/>
    <n v="8"/>
    <m/>
    <n v="1950"/>
    <n v="450"/>
    <n v="450503"/>
    <n v="25020"/>
    <n v="184727"/>
    <n v="0.41004610402150488"/>
    <n v="0.26579424460431655"/>
    <n v="1362.7450980392157"/>
    <n v="21580"/>
    <n v="0"/>
    <n v="25020"/>
    <n v="695000"/>
    <n v="3.5441120787580459E-2"/>
    <n v="3.1226050738356683E-2"/>
    <s v="0000006"/>
    <n v="8.4337349397590355E-2"/>
    <n v="45.882352941176471"/>
    <s v="6 Balcombe House"/>
    <s v="Boston and Balcombe ASTs"/>
    <b v="0"/>
    <s v="AST"/>
    <s v="AST"/>
    <b v="0"/>
    <n v="539"/>
    <s v="070021"/>
    <n v="639"/>
    <d v="2018-08-15T00:00:00"/>
    <s v="F06BA"/>
    <n v="0"/>
    <n v="2.4808784128815237E-2"/>
    <n v="4.5764401124964764E-2"/>
    <n v="660250"/>
    <n v="0.9"/>
    <m/>
    <n v="20617"/>
    <n v="184727"/>
    <s v="AST"/>
  </r>
  <r>
    <m/>
    <s v=""/>
    <n v="4414"/>
    <n v="0"/>
    <b v="0"/>
    <s v=""/>
    <s v="32"/>
    <s v="Bridge Avenue Mansions"/>
    <s v="W6 9JB"/>
    <x v="2"/>
    <s v="West London (outer)"/>
    <s v="3KB L"/>
    <n v="0"/>
    <m/>
    <n v="0"/>
    <n v="917"/>
    <s v="Uncharged"/>
    <m/>
    <d v="2018-09-11T00:00:00"/>
    <m/>
    <m/>
    <m/>
    <s v="31-Jan-2020"/>
    <n v="0"/>
    <n v="23400"/>
    <m/>
    <m/>
    <m/>
    <m/>
    <n v="4"/>
    <m/>
    <m/>
    <m/>
    <n v="0"/>
    <s v=""/>
    <s v=""/>
    <s v=""/>
    <n v="0.03"/>
    <n v="0"/>
    <n v="20"/>
    <n v="0"/>
    <n v="0"/>
    <n v="620500"/>
    <n v="0"/>
    <n v="0"/>
    <n v="0"/>
    <n v="0"/>
    <n v="0"/>
    <n v="0"/>
    <n v="620500"/>
    <n v="0"/>
    <b v="0"/>
    <b v="0"/>
    <n v="0"/>
    <n v="0"/>
    <n v="0"/>
    <n v="591763"/>
    <n v="0"/>
    <n v="0"/>
    <m/>
    <s v="PY"/>
    <n v="0"/>
    <s v=""/>
    <b v="0"/>
    <b v="0"/>
    <b v="0"/>
    <b v="0"/>
    <b v="0"/>
    <n v="0"/>
    <b v="0"/>
    <m/>
    <m/>
    <m/>
    <n v="1950"/>
    <n v="450"/>
    <n v="591763"/>
    <n v="22338"/>
    <n v="-24626"/>
    <n v="-4.1614632885124618E-2"/>
    <n v="-3.968734891216761E-2"/>
    <n v="676.66303162486372"/>
    <n v="0"/>
    <n v="0"/>
    <n v="22338"/>
    <n v="620500"/>
    <n v="3.9696339963526867E-2"/>
    <n v="3.9696339963526867E-2"/>
    <s v="0000032"/>
    <n v="0"/>
    <n v="25.517993456924756"/>
    <s v="32 Bridge Avenue Mansions"/>
    <s v="Bridge Avenue Mansions ASTs - Legacy Portfolio"/>
    <b v="0"/>
    <s v="AST"/>
    <s v=""/>
    <b v="0"/>
    <n v="0"/>
    <s v="070043"/>
    <n v="3165"/>
    <d v="2018-02-01T00:00:00"/>
    <s v="F032"/>
    <n v="0"/>
    <n v="2.7787437501251559E-2"/>
    <n v="3.9542857529112165E-2"/>
    <n v="589475"/>
    <n v="0.91"/>
    <m/>
    <n v="23400"/>
    <n v="-24626"/>
    <s v="AST"/>
  </r>
  <r>
    <m/>
    <s v=""/>
    <n v="1908"/>
    <n v="0"/>
    <b v="0"/>
    <s v=""/>
    <s v="78"/>
    <s v="Circle (the)"/>
    <s v="SE1"/>
    <x v="10"/>
    <s v="South East London (Inner)"/>
    <s v="2KB L"/>
    <n v="3506"/>
    <m/>
    <n v="0"/>
    <n v="748"/>
    <s v="Uncharged"/>
    <m/>
    <d v="2006-12-06T00:00:00"/>
    <m/>
    <m/>
    <d v="2017-05-31T00:00:00"/>
    <s v="25-Aug-2019"/>
    <n v="0"/>
    <n v="23400"/>
    <d v="2016-05-04T00:00:00"/>
    <d v="2016-05-16T00:00:00"/>
    <d v="2017-07-05T00:00:00"/>
    <m/>
    <n v="4"/>
    <m/>
    <m/>
    <m/>
    <n v="0"/>
    <s v="Circle"/>
    <s v=""/>
    <s v=""/>
    <n v="0.03"/>
    <n v="0"/>
    <n v="20"/>
    <n v="0"/>
    <n v="750000"/>
    <n v="700000"/>
    <n v="0"/>
    <n v="0"/>
    <n v="0"/>
    <n v="0"/>
    <n v="0"/>
    <n v="0"/>
    <n v="700000"/>
    <n v="0"/>
    <b v="0"/>
    <b v="0"/>
    <n v="0"/>
    <n v="0"/>
    <n v="0"/>
    <n v="392682"/>
    <n v="0"/>
    <n v="0"/>
    <m/>
    <s v="PY"/>
    <n v="0"/>
    <s v="Duffin"/>
    <b v="0"/>
    <b v="0"/>
    <b v="0"/>
    <b v="0"/>
    <b v="0"/>
    <n v="0"/>
    <b v="1"/>
    <n v="91"/>
    <n v="1"/>
    <m/>
    <n v="1950"/>
    <n v="450"/>
    <n v="392682"/>
    <n v="25200"/>
    <n v="247118"/>
    <n v="0.62930819339822042"/>
    <n v="0.35302571428571428"/>
    <n v="935.82887700534764"/>
    <n v="24000"/>
    <n v="0"/>
    <n v="25200"/>
    <n v="700000"/>
    <n v="3.5187969924812032E-2"/>
    <n v="2.9105263157894738E-2"/>
    <s v="0000078"/>
    <n v="-2.5000000000000001E-2"/>
    <n v="31.28342245989305"/>
    <s v="78 Circle (the)"/>
    <s v="Circle ASTs"/>
    <b v="0"/>
    <s v="AST"/>
    <s v="AST"/>
    <b v="0"/>
    <n v="539"/>
    <s v="070012"/>
    <n v="574"/>
    <d v="2017-08-26T00:00:00"/>
    <s v="F078"/>
    <n v="0"/>
    <n v="2.4631578527895132E-2"/>
    <n v="4.9289246769650762E-2"/>
    <n v="665000"/>
    <n v="0.92500000000000004"/>
    <m/>
    <n v="19355"/>
    <n v="247118"/>
    <s v="AST"/>
  </r>
  <r>
    <m/>
    <s v=""/>
    <n v="1924"/>
    <n v="0"/>
    <b v="0"/>
    <s v=""/>
    <s v="210"/>
    <s v="Circle (the)"/>
    <s v="SE1"/>
    <x v="10"/>
    <s v="South East London (Inner)"/>
    <s v="2KB Std"/>
    <n v="3277"/>
    <m/>
    <n v="0"/>
    <n v="541"/>
    <s v="Uncharged"/>
    <m/>
    <d v="2006-12-06T00:00:00"/>
    <m/>
    <m/>
    <d v="2016-03-04T00:00:00"/>
    <s v="30-Jun-2019"/>
    <n v="0"/>
    <n v="23400"/>
    <d v="2016-04-11T00:00:00"/>
    <d v="2016-06-10T00:00:00"/>
    <d v="2016-06-18T00:00:00"/>
    <m/>
    <n v="4"/>
    <m/>
    <m/>
    <m/>
    <n v="0"/>
    <s v="Circle/Chestertons"/>
    <s v=""/>
    <s v=""/>
    <n v="0.03"/>
    <n v="0"/>
    <n v="20"/>
    <n v="0"/>
    <n v="565000"/>
    <n v="520000"/>
    <n v="0"/>
    <n v="0"/>
    <n v="0"/>
    <n v="0"/>
    <n v="0"/>
    <n v="0"/>
    <n v="520000"/>
    <n v="0"/>
    <b v="0"/>
    <b v="0"/>
    <n v="0"/>
    <n v="0"/>
    <n v="0"/>
    <n v="334005"/>
    <n v="0"/>
    <n v="0"/>
    <m/>
    <s v="PY"/>
    <n v="0"/>
    <s v="Duffin"/>
    <b v="0"/>
    <b v="0"/>
    <b v="0"/>
    <b v="0"/>
    <b v="0"/>
    <n v="0"/>
    <b v="1"/>
    <n v="145"/>
    <n v="8"/>
    <m/>
    <n v="1950"/>
    <n v="450"/>
    <n v="334005"/>
    <n v="18720"/>
    <n v="141275"/>
    <n v="0.42297270998937142"/>
    <n v="0.27168269230769232"/>
    <n v="961.18299445471348"/>
    <n v="23400"/>
    <n v="0"/>
    <n v="18720"/>
    <n v="520000"/>
    <n v="4.736842105263158E-2"/>
    <n v="3.9643724696356276E-2"/>
    <s v="0000210"/>
    <n v="0"/>
    <n v="43.253234750462106"/>
    <s v="210 Circle (the)"/>
    <s v="Circle ASTs"/>
    <b v="0"/>
    <s v="AST"/>
    <s v="AST"/>
    <b v="0"/>
    <n v="539"/>
    <s v="070012"/>
    <n v="588"/>
    <d v="2017-07-01T00:00:00"/>
    <s v="F210"/>
    <n v="0"/>
    <n v="3.3157894172166524E-2"/>
    <n v="5.8633852786634931E-2"/>
    <n v="494000"/>
    <n v="0.92500000000000004"/>
    <m/>
    <n v="19584"/>
    <n v="141275"/>
    <s v="AST"/>
  </r>
  <r>
    <m/>
    <s v=""/>
    <n v="1936"/>
    <n v="0"/>
    <b v="0"/>
    <s v=""/>
    <s v="310"/>
    <s v="Circle (the)"/>
    <s v="SE1"/>
    <x v="10"/>
    <s v="South East London (Inner)"/>
    <s v="2KB Std"/>
    <n v="3549"/>
    <m/>
    <n v="0"/>
    <n v="626"/>
    <s v="Uncharged"/>
    <m/>
    <d v="2006-12-06T00:00:00"/>
    <m/>
    <m/>
    <d v="2013-05-10T00:00:00"/>
    <s v="05-Feb-2020"/>
    <n v="0"/>
    <n v="23400"/>
    <d v="2013-05-15T00:00:00"/>
    <d v="2013-07-10T00:00:00"/>
    <m/>
    <m/>
    <n v="4"/>
    <m/>
    <m/>
    <m/>
    <n v="0"/>
    <s v="Circle/Chestertons"/>
    <s v=""/>
    <s v=""/>
    <n v="0.03"/>
    <n v="0"/>
    <n v="20"/>
    <n v="0"/>
    <n v="565000"/>
    <n v="520000"/>
    <n v="0"/>
    <n v="0"/>
    <n v="0"/>
    <n v="0"/>
    <n v="0"/>
    <n v="0"/>
    <n v="520000"/>
    <n v="0"/>
    <b v="0"/>
    <b v="0"/>
    <n v="0"/>
    <n v="0"/>
    <n v="0"/>
    <n v="362248"/>
    <n v="0"/>
    <n v="0"/>
    <m/>
    <s v="PY"/>
    <n v="0"/>
    <s v="Supreme"/>
    <b v="0"/>
    <b v="0"/>
    <b v="0"/>
    <b v="0"/>
    <b v="0"/>
    <n v="0"/>
    <b v="1"/>
    <m/>
    <n v="8"/>
    <m/>
    <n v="1950"/>
    <n v="450"/>
    <n v="362248"/>
    <n v="18720"/>
    <n v="113032"/>
    <n v="0.31202932797420552"/>
    <n v="0.21736923076923076"/>
    <n v="830.67092651757184"/>
    <n v="23040"/>
    <n v="0"/>
    <n v="18720"/>
    <n v="520000"/>
    <n v="4.736842105263158E-2"/>
    <n v="3.9093117408906884E-2"/>
    <s v="0000310"/>
    <n v="1.5625E-2"/>
    <n v="37.380191693290733"/>
    <s v="310 Circle (the)"/>
    <s v="Circle ASTs"/>
    <b v="0"/>
    <s v="AST"/>
    <s v=""/>
    <b v="0"/>
    <n v="539"/>
    <s v="070012"/>
    <n v="600"/>
    <d v="2017-09-11T00:00:00"/>
    <s v="F310"/>
    <n v="0"/>
    <n v="3.3157894172166524E-2"/>
    <n v="5.3311543472979839E-2"/>
    <n v="494000"/>
    <n v="0.92500000000000004"/>
    <m/>
    <n v="19312"/>
    <n v="113032"/>
    <s v="AST"/>
  </r>
  <r>
    <m/>
    <s v=""/>
    <n v="1945"/>
    <n v="0"/>
    <b v="0"/>
    <s v=""/>
    <s v="360"/>
    <s v="Circle (the)"/>
    <s v="SE1"/>
    <x v="10"/>
    <s v="South East London (Inner)"/>
    <s v="2KB L"/>
    <n v="4442"/>
    <m/>
    <n v="0"/>
    <n v="745"/>
    <s v="Uncharged"/>
    <m/>
    <d v="2006-12-06T00:00:00"/>
    <m/>
    <m/>
    <d v="2015-07-01T00:00:00"/>
    <s v="20-Aug-2019"/>
    <n v="0"/>
    <n v="23400"/>
    <d v="2014-02-17T00:00:00"/>
    <d v="2014-04-11T00:00:00"/>
    <m/>
    <m/>
    <n v="4"/>
    <m/>
    <m/>
    <m/>
    <n v="0"/>
    <s v="Circle/Chestertons"/>
    <s v=""/>
    <s v=""/>
    <n v="0.03"/>
    <n v="0"/>
    <n v="20"/>
    <n v="0"/>
    <n v="750000"/>
    <n v="700000"/>
    <n v="0"/>
    <n v="0"/>
    <n v="0"/>
    <n v="0"/>
    <n v="0"/>
    <n v="0"/>
    <n v="700000"/>
    <n v="0"/>
    <b v="0"/>
    <b v="0"/>
    <n v="0"/>
    <n v="0"/>
    <n v="0"/>
    <n v="404800"/>
    <n v="0"/>
    <n v="0"/>
    <m/>
    <s v="PY"/>
    <n v="0"/>
    <s v="Supreme"/>
    <b v="0"/>
    <b v="0"/>
    <b v="0"/>
    <b v="0"/>
    <b v="0"/>
    <n v="0"/>
    <b v="1"/>
    <m/>
    <n v="7"/>
    <m/>
    <n v="1950"/>
    <n v="450"/>
    <n v="404800"/>
    <n v="25200"/>
    <n v="235000"/>
    <n v="0.5805335968379447"/>
    <n v="0.33571428571428569"/>
    <n v="939.59731543624162"/>
    <n v="24360"/>
    <n v="0"/>
    <n v="25200"/>
    <n v="700000"/>
    <n v="3.5187969924812032E-2"/>
    <n v="2.7697744360902256E-2"/>
    <s v="0000360"/>
    <n v="-3.9408866995073892E-2"/>
    <n v="31.409395973154364"/>
    <s v="360 Circle (the)"/>
    <s v="Circle ASTs"/>
    <b v="0"/>
    <s v="AST"/>
    <s v=""/>
    <b v="0"/>
    <n v="539"/>
    <s v="070012"/>
    <n v="608"/>
    <d v="2017-08-21T00:00:00"/>
    <s v="F360"/>
    <n v="0"/>
    <n v="2.4631578527895132E-2"/>
    <n v="4.5501482213438735E-2"/>
    <n v="665000"/>
    <n v="0.92500000000000004"/>
    <m/>
    <n v="18419"/>
    <n v="235000"/>
    <s v="AST"/>
  </r>
  <r>
    <m/>
    <s v=""/>
    <n v="1237"/>
    <n v="0"/>
    <b v="0"/>
    <s v=""/>
    <s v="110"/>
    <s v="Eamont Court"/>
    <s v="NW8"/>
    <x v="10"/>
    <s v="North West London (Inner)"/>
    <s v="3KBupper"/>
    <n v="3316"/>
    <d v="2002-03-24T00:00:00"/>
    <n v="0"/>
    <n v="608"/>
    <s v="Uncharged"/>
    <d v="2004-06-01T00:00:00"/>
    <d v="2000-05-17T00:00:00"/>
    <m/>
    <m/>
    <d v="2018-09-30T00:00:00"/>
    <s v="05-Feb-2020"/>
    <n v="0"/>
    <n v="23400"/>
    <d v="2018-11-05T00:00:00"/>
    <d v="2018-12-14T00:00:00"/>
    <d v="2019-01-07T00:00:00"/>
    <m/>
    <n v="4"/>
    <m/>
    <m/>
    <m/>
    <n v="0"/>
    <s v="K.Gold"/>
    <s v=""/>
    <s v=""/>
    <n v="0.03"/>
    <n v="0"/>
    <n v="20"/>
    <n v="0"/>
    <n v="700000"/>
    <n v="575000"/>
    <n v="0"/>
    <n v="0"/>
    <n v="0"/>
    <n v="0"/>
    <n v="0"/>
    <n v="0"/>
    <n v="675000"/>
    <n v="0"/>
    <b v="1"/>
    <b v="0"/>
    <n v="0"/>
    <n v="0"/>
    <n v="0"/>
    <n v="227204"/>
    <n v="0"/>
    <n v="0"/>
    <m/>
    <s v="PY"/>
    <n v="0"/>
    <s v="Duffin"/>
    <b v="0"/>
    <b v="0"/>
    <b v="0"/>
    <b v="0"/>
    <b v="0"/>
    <n v="0"/>
    <b v="1"/>
    <n v="12"/>
    <n v="5"/>
    <m/>
    <n v="1950"/>
    <n v="450"/>
    <n v="227204"/>
    <n v="24300"/>
    <n v="389746"/>
    <n v="1.7154011373039206"/>
    <n v="0.57740148148148152"/>
    <n v="1110.1973684210527"/>
    <n v="22260"/>
    <n v="0"/>
    <n v="24300"/>
    <n v="675000"/>
    <n v="3.6491228070175435E-2"/>
    <n v="3.047953216374269E-2"/>
    <s v="0000110"/>
    <n v="5.1212938005390833E-2"/>
    <n v="38.486842105263158"/>
    <s v="110 Eamont Court"/>
    <s v="Eamont Court ASTs"/>
    <b v="0"/>
    <s v="Vacant"/>
    <s v="AST"/>
    <b v="0"/>
    <n v="539"/>
    <s v="101102"/>
    <n v="356"/>
    <d v="2019-02-06T00:00:00"/>
    <s v="F110"/>
    <n v="0"/>
    <n v="2.5543859214113469E-2"/>
    <n v="8.6024013661731305E-2"/>
    <n v="641250"/>
    <n v="0.95"/>
    <m/>
    <n v="19545"/>
    <n v="389746"/>
    <s v="AST"/>
  </r>
  <r>
    <m/>
    <s v=""/>
    <n v="4496"/>
    <n v="0"/>
    <b v="0"/>
    <s v=""/>
    <s v="23"/>
    <s v="Linkenholt Mansions"/>
    <s v="W6 0YA"/>
    <x v="2"/>
    <s v="South West London/surrey"/>
    <s v="4KB"/>
    <n v="0"/>
    <m/>
    <n v="0"/>
    <n v="1010"/>
    <s v="Uncharged"/>
    <m/>
    <d v="2018-09-11T00:00:00"/>
    <m/>
    <m/>
    <d v="2019-02-15T00:00:00"/>
    <s v="10-Aug-2019"/>
    <n v="0"/>
    <n v="23400"/>
    <m/>
    <m/>
    <m/>
    <m/>
    <n v="4"/>
    <m/>
    <m/>
    <m/>
    <n v="0"/>
    <s v=""/>
    <s v=""/>
    <s v=""/>
    <n v="0.03"/>
    <n v="0"/>
    <n v="20"/>
    <n v="0"/>
    <n v="0"/>
    <n v="800000"/>
    <n v="0"/>
    <n v="0"/>
    <n v="0"/>
    <n v="0"/>
    <n v="0"/>
    <n v="0"/>
    <n v="800000"/>
    <n v="0"/>
    <b v="0"/>
    <b v="0"/>
    <n v="0"/>
    <n v="0"/>
    <n v="0"/>
    <n v="772551"/>
    <n v="0"/>
    <n v="0"/>
    <m/>
    <s v="PY"/>
    <n v="0"/>
    <s v=""/>
    <b v="0"/>
    <b v="0"/>
    <b v="0"/>
    <b v="0"/>
    <b v="0"/>
    <n v="0"/>
    <b v="0"/>
    <m/>
    <m/>
    <m/>
    <n v="1950"/>
    <n v="450"/>
    <n v="772551"/>
    <n v="28800"/>
    <n v="-41351"/>
    <n v="-5.3525268881924951E-2"/>
    <n v="-5.1688749999999999E-2"/>
    <n v="792.0792079207921"/>
    <n v="27061"/>
    <n v="0"/>
    <n v="28800"/>
    <n v="800000"/>
    <n v="3.0789473684210526E-2"/>
    <n v="3.0789473684210526E-2"/>
    <s v="0000023"/>
    <n v="-0.13528694431100108"/>
    <n v="23.168316831683168"/>
    <s v="23 Linkenholt Mansions"/>
    <s v="Linkenholt Mansions ASTs - Legacy Portfolio"/>
    <b v="0"/>
    <s v="AST"/>
    <s v="AST"/>
    <b v="0"/>
    <n v="0"/>
    <s v="070046"/>
    <n v="3247"/>
    <d v="2019-03-11T00:00:00"/>
    <s v="F023"/>
    <n v="0"/>
    <n v="2.155263121190824E-2"/>
    <n v="3.0289262456459184E-2"/>
    <n v="760000"/>
    <n v="0.91"/>
    <m/>
    <n v="23400"/>
    <n v="-41351"/>
    <s v="AST"/>
  </r>
  <r>
    <m/>
    <s v=""/>
    <n v="4497"/>
    <n v="0"/>
    <b v="0"/>
    <s v="Awaiting architectural plans for Legacy portfolio before proceeding to modernise"/>
    <s v="24"/>
    <s v="Linkenholt Mansions (ast)"/>
    <s v="W6 0YA"/>
    <x v="2"/>
    <s v="South West London/surrey"/>
    <s v="4KB"/>
    <n v="0"/>
    <m/>
    <n v="0"/>
    <n v="1014"/>
    <s v="Uncharged"/>
    <m/>
    <d v="2018-09-11T00:00:00"/>
    <m/>
    <m/>
    <d v="2019-02-15T00:00:00"/>
    <s v="vacant"/>
    <n v="6"/>
    <n v="23400"/>
    <m/>
    <m/>
    <m/>
    <m/>
    <n v="4"/>
    <m/>
    <m/>
    <m/>
    <n v="0"/>
    <s v=""/>
    <s v=""/>
    <s v=""/>
    <n v="0.03"/>
    <n v="0"/>
    <n v="20"/>
    <n v="0"/>
    <n v="0"/>
    <n v="800000"/>
    <n v="0"/>
    <n v="0"/>
    <n v="0"/>
    <n v="0"/>
    <n v="0"/>
    <n v="0"/>
    <n v="800000"/>
    <n v="0"/>
    <b v="0"/>
    <b v="0"/>
    <n v="0"/>
    <n v="0"/>
    <n v="0"/>
    <n v="748707"/>
    <n v="0"/>
    <n v="0"/>
    <m/>
    <s v="PY"/>
    <n v="0"/>
    <s v=""/>
    <b v="0"/>
    <b v="0"/>
    <b v="0"/>
    <b v="0"/>
    <b v="0"/>
    <n v="3"/>
    <b v="0"/>
    <m/>
    <m/>
    <m/>
    <n v="1950"/>
    <n v="450"/>
    <n v="748707"/>
    <n v="28800"/>
    <n v="-17507"/>
    <n v="-2.3382978922328761E-2"/>
    <n v="-2.188375E-2"/>
    <n v="788.95463510848128"/>
    <n v="23400"/>
    <n v="0"/>
    <n v="28800"/>
    <n v="800000"/>
    <n v="3.0789473684210526E-2"/>
    <n v="3.0789473684210526E-2"/>
    <s v="0000024"/>
    <n v="0"/>
    <n v="23.076923076923077"/>
    <s v="24 Linkenholt Mansions (ast)"/>
    <s v="Units Vacant for Re-Housing"/>
    <b v="0"/>
    <s v="AST"/>
    <s v="AST"/>
    <b v="0"/>
    <n v="0"/>
    <s v="070046"/>
    <n v="3248"/>
    <m/>
    <s v="F024"/>
    <n v="0"/>
    <n v="2.155263121190824E-2"/>
    <n v="3.1253881692037071E-2"/>
    <n v="760000"/>
    <n v="0.91"/>
    <m/>
    <n v="23400"/>
    <n v="-17507"/>
    <s v="AST"/>
  </r>
  <r>
    <m/>
    <s v=""/>
    <n v="3327"/>
    <n v="0"/>
    <b v="0"/>
    <s v=""/>
    <s v="27"/>
    <s v="St Leonards Court"/>
    <s v="SW14"/>
    <x v="2"/>
    <s v="South"/>
    <s v="4KB"/>
    <n v="3117"/>
    <m/>
    <n v="0"/>
    <n v="878"/>
    <s v="RBS"/>
    <m/>
    <d v="1981-04-27T00:00:00"/>
    <m/>
    <m/>
    <d v="2019-01-01T00:00:00"/>
    <s v="29-Feb-2020"/>
    <n v="0"/>
    <n v="23400"/>
    <d v="2019-01-09T00:00:00"/>
    <d v="2019-02-01T00:00:00"/>
    <d v="2019-02-05T00:00:00"/>
    <d v="2019-02-14T00:00:00"/>
    <n v="4"/>
    <d v="2019-03-14T00:00:00"/>
    <m/>
    <m/>
    <n v="0"/>
    <s v="F.Leigh"/>
    <s v=""/>
    <s v=""/>
    <n v="0.03"/>
    <n v="0"/>
    <n v="20"/>
    <n v="0"/>
    <n v="500000"/>
    <n v="500000"/>
    <n v="0"/>
    <n v="0"/>
    <n v="0"/>
    <n v="0"/>
    <n v="0"/>
    <n v="0"/>
    <n v="500000"/>
    <n v="0"/>
    <b v="0"/>
    <b v="0"/>
    <n v="0"/>
    <n v="0"/>
    <n v="15000"/>
    <n v="85169"/>
    <n v="0"/>
    <n v="0"/>
    <m/>
    <s v="AL"/>
    <n v="0"/>
    <s v="Invicta"/>
    <b v="0"/>
    <b v="0"/>
    <b v="0"/>
    <b v="0"/>
    <b v="0"/>
    <n v="0"/>
    <b v="0"/>
    <n v="8"/>
    <n v="3"/>
    <n v="6"/>
    <n v="1950"/>
    <n v="450"/>
    <n v="100169"/>
    <n v="18000"/>
    <n v="356831"/>
    <n v="3.5622897303556988"/>
    <n v="0.71366200000000002"/>
    <n v="569.47608200455579"/>
    <n v="23310"/>
    <n v="0"/>
    <n v="18000"/>
    <n v="500000"/>
    <n v="4.9263157894736842E-2"/>
    <n v="4.2701052631578945E-2"/>
    <s v="0000027"/>
    <n v="3.8610038610038611E-3"/>
    <n v="26.651480637813211"/>
    <s v="27 St Leonards Court"/>
    <s v="St Leonards Court ASTs"/>
    <b v="0"/>
    <s v="AST"/>
    <s v="AST"/>
    <b v="0"/>
    <n v="0"/>
    <s v="005003"/>
    <n v="2049"/>
    <d v="2019-03-01T00:00:00"/>
    <s v="F027"/>
    <n v="17.084282460136674"/>
    <n v="3.4484209939053184E-2"/>
    <n v="0.23815003111460742"/>
    <n v="475000"/>
    <n v="0.95"/>
    <m/>
    <n v="20283"/>
    <n v="356831"/>
    <s v="AST"/>
  </r>
  <r>
    <m/>
    <s v=""/>
    <n v="3722"/>
    <n v="0"/>
    <b v="0"/>
    <s v=""/>
    <s v="26"/>
    <s v="Stamford Street"/>
    <s v="SE1"/>
    <x v="10"/>
    <s v="London City Fringe"/>
    <s v="2KB"/>
    <n v="3038"/>
    <m/>
    <n v="0"/>
    <n v="623"/>
    <s v="Uncharged"/>
    <m/>
    <d v="2015-05-29T00:00:00"/>
    <m/>
    <m/>
    <d v="2018-03-15T00:00:00"/>
    <s v="04-Apr-2019"/>
    <n v="0"/>
    <n v="23400"/>
    <d v="2018-08-15T00:00:00"/>
    <d v="2018-08-23T00:00:00"/>
    <m/>
    <m/>
    <n v="4"/>
    <m/>
    <m/>
    <m/>
    <n v="0"/>
    <s v="Go Native"/>
    <s v=""/>
    <s v=""/>
    <n v="0.03"/>
    <n v="0"/>
    <n v="20"/>
    <n v="0"/>
    <n v="610000"/>
    <n v="600000"/>
    <n v="0"/>
    <n v="0"/>
    <n v="0"/>
    <n v="0"/>
    <n v="0"/>
    <n v="0"/>
    <n v="600000"/>
    <n v="0"/>
    <b v="0"/>
    <b v="0"/>
    <n v="0"/>
    <n v="0"/>
    <n v="0"/>
    <n v="650684"/>
    <n v="0"/>
    <n v="0"/>
    <m/>
    <s v="FC"/>
    <n v="0"/>
    <s v="Nfleet"/>
    <b v="0"/>
    <b v="0"/>
    <b v="0"/>
    <b v="0"/>
    <b v="0"/>
    <n v="0"/>
    <b v="0"/>
    <m/>
    <n v="1"/>
    <m/>
    <n v="1950"/>
    <n v="450"/>
    <n v="650684"/>
    <n v="21600"/>
    <n v="-102284"/>
    <n v="-0.1571945829311924"/>
    <n v="-0.17047333333333334"/>
    <n v="963.08186195826647"/>
    <n v="23400"/>
    <n v="0"/>
    <n v="21600"/>
    <n v="600000"/>
    <n v="4.1052631578947368E-2"/>
    <n v="3.5722807017543858E-2"/>
    <s v="0000026"/>
    <n v="0"/>
    <n v="37.56019261637239"/>
    <s v="26 Stamford Street"/>
    <s v="Stamford Street ASTs"/>
    <b v="0"/>
    <s v=""/>
    <s v="AST"/>
    <b v="0"/>
    <n v="0"/>
    <s v="070029"/>
    <n v="2451"/>
    <d v="2018-04-05T00:00:00"/>
    <s v="F026"/>
    <n v="0"/>
    <n v="2.8736841615877654E-2"/>
    <n v="3.1293223746088734E-2"/>
    <n v="570000"/>
    <n v="0.95"/>
    <m/>
    <n v="20362"/>
    <n v="-102284"/>
    <s v="AST"/>
  </r>
  <r>
    <m/>
    <s v=""/>
    <n v="2268"/>
    <n v="0"/>
    <b v="0"/>
    <s v=""/>
    <s v="33"/>
    <s v="Delaware Mansions"/>
    <s v="W9"/>
    <x v="10"/>
    <s v="West"/>
    <s v="3KB L"/>
    <n v="2275"/>
    <m/>
    <n v="0"/>
    <n v="835"/>
    <s v="HSBC"/>
    <m/>
    <d v="1990-06-24T00:00:00"/>
    <m/>
    <m/>
    <d v="2017-03-23T00:00:00"/>
    <s v="05-Apr-2020"/>
    <n v="0"/>
    <n v="23440"/>
    <d v="2018-02-26T00:00:00"/>
    <d v="2018-03-09T00:00:00"/>
    <m/>
    <m/>
    <n v="4"/>
    <m/>
    <m/>
    <m/>
    <n v="0"/>
    <s v=""/>
    <s v=""/>
    <s v=""/>
    <n v="0.03"/>
    <n v="0"/>
    <n v="20"/>
    <n v="0"/>
    <n v="810000"/>
    <n v="825000"/>
    <n v="0"/>
    <n v="0"/>
    <n v="0"/>
    <n v="0"/>
    <n v="0"/>
    <n v="0"/>
    <n v="825000"/>
    <n v="0"/>
    <b v="1"/>
    <b v="0"/>
    <n v="0"/>
    <n v="0"/>
    <n v="0"/>
    <n v="132921"/>
    <n v="0"/>
    <n v="0"/>
    <m/>
    <s v="PY"/>
    <n v="0"/>
    <s v="A&amp;K"/>
    <b v="0"/>
    <b v="0"/>
    <b v="0"/>
    <b v="0"/>
    <b v="0"/>
    <n v="0"/>
    <b v="0"/>
    <m/>
    <n v="1"/>
    <m/>
    <n v="1953.3333333333333"/>
    <n v="450.76923076923077"/>
    <n v="132921"/>
    <n v="29700"/>
    <n v="621129"/>
    <n v="4.6729185004626812"/>
    <n v="0.75288363636363631"/>
    <n v="988.02395209580834"/>
    <n v="24440"/>
    <n v="0"/>
    <n v="29700"/>
    <n v="825000"/>
    <n v="2.9907496012759171E-2"/>
    <n v="2.63170653907496E-2"/>
    <s v="0000033"/>
    <n v="-4.0916530278232409E-2"/>
    <n v="28.071856287425149"/>
    <s v="33 Delaware Mansions"/>
    <s v="Delaware Mansions ASTs"/>
    <b v="0"/>
    <s v="AST"/>
    <s v="AST"/>
    <b v="0"/>
    <n v="539"/>
    <s v="013009"/>
    <n v="947"/>
    <d v="2018-04-06T00:00:00"/>
    <s v="F033"/>
    <n v="0"/>
    <n v="2.0935246852406286E-2"/>
    <n v="0.15517487831117732"/>
    <n v="783750"/>
    <n v="0.875"/>
    <m/>
    <n v="20626"/>
    <n v="621129"/>
    <s v="AST"/>
  </r>
  <r>
    <m/>
    <s v=""/>
    <n v="3706"/>
    <n v="0"/>
    <b v="0"/>
    <s v=""/>
    <s v="10"/>
    <s v="Stamford Street"/>
    <s v="SE1"/>
    <x v="10"/>
    <s v="London City Fringe"/>
    <s v="2KB"/>
    <n v="2730"/>
    <m/>
    <n v="0"/>
    <n v="560"/>
    <s v="Uncharged"/>
    <m/>
    <d v="2015-05-29T00:00:00"/>
    <m/>
    <m/>
    <d v="2018-07-28T00:00:00"/>
    <s v="10-Aug-2019"/>
    <n v="0"/>
    <n v="23477"/>
    <d v="2018-03-12T00:00:00"/>
    <d v="2018-03-23T00:00:00"/>
    <m/>
    <m/>
    <n v="4"/>
    <m/>
    <m/>
    <m/>
    <n v="0"/>
    <s v="Go Native"/>
    <s v=""/>
    <s v=""/>
    <n v="0.03"/>
    <n v="0"/>
    <n v="20"/>
    <n v="0"/>
    <n v="610000"/>
    <n v="600000"/>
    <n v="0"/>
    <n v="0"/>
    <n v="0"/>
    <n v="0"/>
    <n v="0"/>
    <n v="0"/>
    <n v="600000"/>
    <n v="0"/>
    <b v="0"/>
    <b v="0"/>
    <n v="0"/>
    <n v="0"/>
    <n v="0"/>
    <n v="487191"/>
    <n v="0"/>
    <n v="0"/>
    <m/>
    <s v="FC"/>
    <n v="0"/>
    <s v="N.Fleet"/>
    <b v="0"/>
    <b v="0"/>
    <b v="0"/>
    <b v="0"/>
    <b v="0"/>
    <n v="0"/>
    <b v="0"/>
    <m/>
    <n v="1"/>
    <m/>
    <n v="1956.4166666666667"/>
    <n v="451.48076923076923"/>
    <n v="487191"/>
    <n v="21600"/>
    <n v="61209"/>
    <n v="0.12563655732556636"/>
    <n v="0.10201499999999999"/>
    <n v="1071.4285714285713"/>
    <n v="23478"/>
    <n v="0"/>
    <n v="21600"/>
    <n v="600000"/>
    <n v="4.1187719298245613E-2"/>
    <n v="3.6398245614035089E-2"/>
    <s v="0000010"/>
    <n v="-4.2593065848879799E-5"/>
    <n v="41.923214285714288"/>
    <s v="10 Stamford Street"/>
    <s v="Stamford Street ASTs"/>
    <b v="0"/>
    <s v=""/>
    <s v="AST"/>
    <b v="0"/>
    <n v="0"/>
    <s v="070029"/>
    <n v="2435"/>
    <d v="2018-08-11T00:00:00"/>
    <s v="F010"/>
    <n v="0"/>
    <n v="2.8831403017776053E-2"/>
    <n v="4.2584941019025394E-2"/>
    <n v="570000"/>
    <n v="0.95"/>
    <m/>
    <n v="20747"/>
    <n v="61209"/>
    <s v="AST"/>
  </r>
  <r>
    <m/>
    <s v=""/>
    <n v="3697"/>
    <n v="0"/>
    <b v="0"/>
    <s v="September 2018 this is now staying vacant in order to be used as the re-located reception whilst the communal works take place"/>
    <s v="2"/>
    <s v="Stamford Street (ast)"/>
    <s v="SE1"/>
    <x v="10"/>
    <s v="London City Fringe"/>
    <s v="2KB"/>
    <n v="2950"/>
    <m/>
    <n v="0"/>
    <n v="605"/>
    <s v="Uncharged"/>
    <m/>
    <d v="2015-05-29T00:00:00"/>
    <m/>
    <m/>
    <d v="2018-08-24T00:00:00"/>
    <s v="vacant"/>
    <n v="31"/>
    <n v="23477"/>
    <m/>
    <m/>
    <m/>
    <m/>
    <n v="4"/>
    <m/>
    <m/>
    <m/>
    <n v="0"/>
    <s v="Go Native"/>
    <s v=""/>
    <s v=""/>
    <n v="0.03"/>
    <n v="0"/>
    <n v="20"/>
    <n v="0"/>
    <n v="610000"/>
    <n v="600000"/>
    <n v="0"/>
    <n v="0"/>
    <n v="0"/>
    <n v="0"/>
    <n v="0"/>
    <n v="0"/>
    <n v="600000"/>
    <n v="0"/>
    <b v="0"/>
    <b v="0"/>
    <n v="0"/>
    <n v="0"/>
    <n v="0"/>
    <n v="490637"/>
    <n v="0"/>
    <n v="0"/>
    <m/>
    <s v="FC"/>
    <n v="0"/>
    <s v=""/>
    <b v="0"/>
    <b v="0"/>
    <b v="0"/>
    <b v="0"/>
    <b v="0"/>
    <n v="4"/>
    <b v="0"/>
    <m/>
    <m/>
    <m/>
    <n v="1956.4166666666667"/>
    <n v="451.48076923076923"/>
    <n v="490637"/>
    <n v="21600"/>
    <n v="57763"/>
    <n v="0.11773062365863153"/>
    <n v="9.6271666666666672E-2"/>
    <n v="991.7355371900826"/>
    <n v="23477"/>
    <n v="0"/>
    <n v="21600"/>
    <n v="600000"/>
    <n v="4.1187719298245613E-2"/>
    <n v="3.6012280701754384E-2"/>
    <s v="0000002"/>
    <n v="0"/>
    <n v="38.804958677685953"/>
    <s v="2 Stamford Street (ast)"/>
    <s v="Units Vacant for Re-Housing"/>
    <b v="0"/>
    <s v=""/>
    <s v="AST"/>
    <b v="0"/>
    <n v="0"/>
    <s v="070029"/>
    <n v="2426"/>
    <m/>
    <s v="F002"/>
    <n v="0"/>
    <n v="2.8831403017776053E-2"/>
    <n v="4.1837448052225987E-2"/>
    <n v="570000"/>
    <n v="0.95"/>
    <m/>
    <n v="20527"/>
    <n v="57763"/>
    <s v="AST"/>
  </r>
  <r>
    <m/>
    <s v=""/>
    <n v="4452"/>
    <n v="0"/>
    <b v="0"/>
    <s v=""/>
    <s v="25"/>
    <s v="Connaught Mansions"/>
    <s v="SW11 4SA"/>
    <x v="2"/>
    <s v="South West London/surrey"/>
    <s v="3KB"/>
    <n v="0"/>
    <m/>
    <n v="0"/>
    <n v="873"/>
    <s v="Uncharged"/>
    <m/>
    <d v="2018-09-11T00:00:00"/>
    <m/>
    <m/>
    <m/>
    <s v="06-Apr-2020"/>
    <n v="0"/>
    <n v="23570"/>
    <m/>
    <m/>
    <m/>
    <m/>
    <n v="4"/>
    <m/>
    <m/>
    <m/>
    <n v="0"/>
    <s v=""/>
    <s v=""/>
    <s v=""/>
    <n v="0.03"/>
    <n v="0"/>
    <n v="20"/>
    <n v="0"/>
    <n v="0"/>
    <n v="750000"/>
    <n v="0"/>
    <n v="0"/>
    <n v="0"/>
    <n v="0"/>
    <n v="0"/>
    <n v="0"/>
    <n v="750000"/>
    <n v="0"/>
    <b v="0"/>
    <b v="0"/>
    <n v="0"/>
    <n v="0"/>
    <n v="0"/>
    <n v="740572"/>
    <n v="0"/>
    <n v="0"/>
    <m/>
    <s v="SL"/>
    <n v="0"/>
    <s v=""/>
    <b v="0"/>
    <b v="0"/>
    <b v="0"/>
    <b v="0"/>
    <b v="0"/>
    <n v="0"/>
    <b v="0"/>
    <m/>
    <m/>
    <m/>
    <n v="1964.1666666666667"/>
    <n v="453.26923076923077"/>
    <n v="740572"/>
    <n v="27000"/>
    <n v="-55072"/>
    <n v="-7.4364140151126426E-2"/>
    <n v="-7.3429333333333333E-2"/>
    <n v="859.10652920962195"/>
    <n v="22884"/>
    <n v="0"/>
    <n v="27000"/>
    <n v="750000"/>
    <n v="3.3080701754385967E-2"/>
    <n v="3.3080701754385967E-2"/>
    <s v="0000025"/>
    <n v="2.9977276699877643E-2"/>
    <n v="26.998854524627721"/>
    <s v="25 Connaught Mansions"/>
    <s v="Connaught Mansions ASTs - Legacy Portfolio"/>
    <b v="0"/>
    <s v="AST"/>
    <s v=""/>
    <b v="0"/>
    <n v="0"/>
    <s v="070044"/>
    <n v="3203"/>
    <d v="2018-04-07T00:00:00"/>
    <s v="F025"/>
    <n v="0"/>
    <n v="2.3156490833717482E-2"/>
    <n v="3.182675013368045E-2"/>
    <n v="712500"/>
    <n v="0.91"/>
    <m/>
    <n v="23570"/>
    <n v="-55072"/>
    <s v="AST"/>
  </r>
  <r>
    <m/>
    <s v=""/>
    <n v="1053"/>
    <n v="0"/>
    <b v="0"/>
    <s v=""/>
    <s v="73"/>
    <s v="Eaton Manor"/>
    <s v="BN3 3PT"/>
    <x v="4"/>
    <s v="South Coast"/>
    <s v="Penth"/>
    <n v="2415"/>
    <m/>
    <n v="0"/>
    <n v="1730"/>
    <s v="AVIVA"/>
    <d v="2005-06-01T00:00:00"/>
    <d v="1999-02-16T00:00:00"/>
    <m/>
    <m/>
    <d v="2016-02-29T00:00:00"/>
    <s v="19-Sep-2019"/>
    <n v="0"/>
    <n v="23592"/>
    <d v="2016-04-11T00:00:00"/>
    <d v="2016-06-10T00:00:00"/>
    <d v="2016-06-18T00:00:00"/>
    <m/>
    <n v="4"/>
    <m/>
    <m/>
    <m/>
    <n v="0"/>
    <s v="Priors"/>
    <s v=""/>
    <s v=""/>
    <n v="0.03"/>
    <n v="0"/>
    <n v="20"/>
    <n v="0"/>
    <n v="675000"/>
    <n v="675000"/>
    <n v="0"/>
    <n v="0"/>
    <n v="0"/>
    <n v="0"/>
    <n v="0"/>
    <n v="0"/>
    <n v="675000"/>
    <n v="0"/>
    <b v="1"/>
    <b v="0"/>
    <n v="0"/>
    <n v="0"/>
    <n v="0"/>
    <n v="235352"/>
    <n v="0"/>
    <n v="0"/>
    <m/>
    <s v="PY"/>
    <n v="0"/>
    <s v="Maguire"/>
    <b v="0"/>
    <b v="0"/>
    <b v="0"/>
    <b v="0"/>
    <b v="0"/>
    <n v="0"/>
    <b v="1"/>
    <n v="145"/>
    <n v="8"/>
    <m/>
    <n v="1966"/>
    <n v="453.69230769230768"/>
    <n v="235352"/>
    <n v="24300"/>
    <n v="381598"/>
    <n v="1.6213926374111969"/>
    <n v="0.56533037037037037"/>
    <n v="390.17341040462429"/>
    <n v="21600"/>
    <n v="0"/>
    <n v="24300"/>
    <n v="675000"/>
    <n v="3.6790643274853804E-2"/>
    <n v="3.2184015594541912E-2"/>
    <s v="0000073"/>
    <n v="9.2222222222222219E-2"/>
    <n v="13.636994219653179"/>
    <s v="73 Eaton Manor"/>
    <s v="Eaton Manor ASTs"/>
    <b v="0"/>
    <s v="AST"/>
    <s v="AST"/>
    <b v="0"/>
    <n v="539"/>
    <s v="043001"/>
    <n v="301"/>
    <d v="2016-09-20T00:00:00"/>
    <s v="F073"/>
    <n v="0"/>
    <n v="2.5753449853819017E-2"/>
    <n v="8.76899282776437E-2"/>
    <n v="641250"/>
    <n v="0.875"/>
    <m/>
    <n v="20638"/>
    <n v="381598"/>
    <s v="AST"/>
  </r>
  <r>
    <m/>
    <s v=""/>
    <n v="4492"/>
    <n v="0"/>
    <b v="0"/>
    <s v=""/>
    <s v="19"/>
    <s v="Linkenholt Mansions"/>
    <s v="W6 0YA"/>
    <x v="2"/>
    <s v="West London (outer)"/>
    <s v="3K2B"/>
    <n v="0"/>
    <m/>
    <n v="0"/>
    <n v="1011"/>
    <s v="Uncharged"/>
    <m/>
    <d v="2018-09-11T00:00:00"/>
    <m/>
    <m/>
    <m/>
    <s v="20-Mar-2018"/>
    <n v="0"/>
    <n v="23640"/>
    <m/>
    <m/>
    <m/>
    <m/>
    <n v="4"/>
    <m/>
    <m/>
    <m/>
    <n v="0"/>
    <s v=""/>
    <s v=""/>
    <s v=""/>
    <n v="0.03"/>
    <n v="0"/>
    <n v="20"/>
    <n v="0"/>
    <n v="0"/>
    <n v="775000"/>
    <n v="0"/>
    <n v="0"/>
    <n v="0"/>
    <n v="0"/>
    <n v="0"/>
    <n v="0"/>
    <n v="775000"/>
    <n v="0"/>
    <b v="0"/>
    <b v="0"/>
    <n v="0"/>
    <n v="0"/>
    <n v="0"/>
    <n v="739169"/>
    <n v="0"/>
    <n v="0"/>
    <m/>
    <s v="PY"/>
    <n v="0"/>
    <s v=""/>
    <b v="0"/>
    <b v="0"/>
    <b v="0"/>
    <b v="0"/>
    <b v="0"/>
    <n v="0"/>
    <b v="0"/>
    <m/>
    <m/>
    <m/>
    <n v="1970"/>
    <n v="454.61538461538464"/>
    <n v="739169"/>
    <n v="27900"/>
    <n v="-30819"/>
    <n v="-4.1694118665690796E-2"/>
    <n v="-3.9766451612903223E-2"/>
    <n v="766.56775469831848"/>
    <n v="0"/>
    <n v="0"/>
    <n v="27900"/>
    <n v="775000"/>
    <n v="3.2108658743633278E-2"/>
    <n v="3.2108658743633278E-2"/>
    <s v="0000019"/>
    <n v="0"/>
    <n v="23.382789317507417"/>
    <s v="19 Linkenholt Mansions"/>
    <s v="Linkenholt Mansions ASTs - Legacy Portfolio"/>
    <b v="0"/>
    <s v="AST"/>
    <s v=""/>
    <b v="0"/>
    <n v="0"/>
    <s v="070046"/>
    <n v="3243"/>
    <d v="2016-03-21T00:00:00"/>
    <s v="F019"/>
    <n v="0"/>
    <n v="2.2476060737778254E-2"/>
    <n v="3.1981860711149952E-2"/>
    <n v="736250"/>
    <n v="0.91"/>
    <m/>
    <n v="23640"/>
    <n v="-30819"/>
    <s v="AST"/>
  </r>
  <r>
    <m/>
    <s v=""/>
    <n v="943"/>
    <n v="0"/>
    <b v="0"/>
    <s v=""/>
    <s v="138"/>
    <s v="Delaware Mansions"/>
    <s v="W9"/>
    <x v="10"/>
    <s v="MaidaVale"/>
    <s v="2KB"/>
    <n v="2275"/>
    <m/>
    <n v="0"/>
    <n v="721"/>
    <s v="HSBC"/>
    <d v="2005-05-01T00:00:00"/>
    <d v="1990-06-24T00:00:00"/>
    <m/>
    <m/>
    <d v="2016-05-31T00:00:00"/>
    <s v="07-Oct-2019"/>
    <n v="0"/>
    <n v="23760"/>
    <d v="2016-06-16T00:00:00"/>
    <d v="2016-08-26T00:00:00"/>
    <d v="2016-08-30T00:00:00"/>
    <m/>
    <n v="4"/>
    <m/>
    <m/>
    <m/>
    <n v="0"/>
    <s v="K.Gold/Vickers"/>
    <s v=""/>
    <s v=""/>
    <n v="0.03"/>
    <n v="0"/>
    <n v="20"/>
    <n v="0"/>
    <n v="700000"/>
    <n v="710000"/>
    <n v="0"/>
    <n v="0"/>
    <n v="0"/>
    <n v="0"/>
    <n v="0"/>
    <n v="0"/>
    <n v="710000"/>
    <n v="0"/>
    <b v="1"/>
    <b v="0"/>
    <n v="0"/>
    <n v="0"/>
    <n v="0"/>
    <n v="179517"/>
    <n v="0"/>
    <n v="0"/>
    <m/>
    <s v="PY"/>
    <n v="0"/>
    <s v="Duffin"/>
    <b v="0"/>
    <b v="0"/>
    <b v="0"/>
    <b v="0"/>
    <b v="0"/>
    <n v="0"/>
    <b v="1"/>
    <n v="135"/>
    <n v="10"/>
    <m/>
    <n v="1980"/>
    <n v="456.92307692307691"/>
    <n v="179517"/>
    <n v="25560"/>
    <n v="469423"/>
    <n v="2.6149222636296283"/>
    <n v="0.66115915492957744"/>
    <n v="984.7434119278779"/>
    <n v="23040"/>
    <n v="0"/>
    <n v="25560"/>
    <n v="710000"/>
    <n v="3.5226093402520385E-2"/>
    <n v="3.1054114158636025E-2"/>
    <s v="0000138"/>
    <n v="3.125E-2"/>
    <n v="32.954230235783633"/>
    <s v="138 Delaware Mansions"/>
    <s v="Delaware Mansions ASTs"/>
    <b v="0"/>
    <s v="AST"/>
    <s v="AST"/>
    <b v="0"/>
    <n v="539"/>
    <s v="013009"/>
    <n v="205"/>
    <d v="2016-10-08T00:00:00"/>
    <s v="F138"/>
    <n v="0"/>
    <n v="2.4658264961836512E-2"/>
    <n v="0.11667975734888618"/>
    <n v="674500"/>
    <n v="0.875"/>
    <m/>
    <n v="20946"/>
    <n v="469423"/>
    <s v="AST"/>
  </r>
  <r>
    <m/>
    <s v=""/>
    <n v="3558"/>
    <n v="0"/>
    <b v="0"/>
    <s v=""/>
    <s v="10"/>
    <s v="Eamont Court"/>
    <s v="NW8"/>
    <x v="10"/>
    <s v="North"/>
    <s v="3KBUPPER"/>
    <n v="3316"/>
    <m/>
    <n v="0"/>
    <n v="634"/>
    <s v="Uncharged"/>
    <m/>
    <d v="2000-05-17T00:00:00"/>
    <d v="2014-10-24T00:00:00"/>
    <m/>
    <d v="2014-11-10T00:00:00"/>
    <s v="06-Apr-2019"/>
    <n v="0"/>
    <n v="23760"/>
    <d v="2014-12-01T00:00:00"/>
    <d v="2015-02-26T00:00:00"/>
    <m/>
    <m/>
    <n v="4"/>
    <m/>
    <m/>
    <m/>
    <n v="0"/>
    <s v="K.Gold"/>
    <s v=""/>
    <s v=""/>
    <n v="0.03"/>
    <n v="0"/>
    <n v="20"/>
    <n v="0"/>
    <n v="700000"/>
    <n v="675000"/>
    <n v="0"/>
    <n v="0"/>
    <n v="0"/>
    <n v="0"/>
    <n v="0"/>
    <n v="0"/>
    <n v="675000"/>
    <n v="0"/>
    <b v="0"/>
    <b v="0"/>
    <n v="0"/>
    <n v="0"/>
    <n v="0"/>
    <n v="182698"/>
    <n v="0"/>
    <n v="0"/>
    <m/>
    <s v="PY"/>
    <n v="0"/>
    <s v="Supreme"/>
    <b v="0"/>
    <b v="0"/>
    <b v="0"/>
    <b v="0"/>
    <b v="0"/>
    <n v="0"/>
    <b v="0"/>
    <m/>
    <n v="12"/>
    <m/>
    <n v="1980"/>
    <n v="456.92307692307691"/>
    <n v="182698"/>
    <n v="24300"/>
    <n v="434252"/>
    <n v="2.3768842570799897"/>
    <n v="0.64333629629629629"/>
    <n v="1064.6687697160883"/>
    <n v="23760"/>
    <n v="0"/>
    <n v="24300"/>
    <n v="675000"/>
    <n v="3.7052631578947372E-2"/>
    <n v="3.1881481481481483E-2"/>
    <s v="0000010"/>
    <n v="0"/>
    <n v="37.476340694006311"/>
    <s v="10 Eamont Court"/>
    <s v="Eamont Court ASTs"/>
    <b v="0"/>
    <s v="AST"/>
    <s v="reg"/>
    <b v="0"/>
    <n v="0"/>
    <s v="101102"/>
    <n v="2284"/>
    <d v="2015-04-07T00:00:00"/>
    <s v="F010"/>
    <n v="0"/>
    <n v="2.5936841663561371E-2"/>
    <n v="0.11190051341558199"/>
    <n v="641250"/>
    <n v="0.95"/>
    <m/>
    <n v="20444"/>
    <n v="434252"/>
    <s v="AST"/>
  </r>
  <r>
    <m/>
    <s v=""/>
    <n v="4493"/>
    <n v="0"/>
    <b v="0"/>
    <s v=""/>
    <s v="20"/>
    <s v="Linkenholt Mansions"/>
    <s v="W6 0YA"/>
    <x v="2"/>
    <s v="South West London/surrey"/>
    <s v="4KB"/>
    <n v="0"/>
    <m/>
    <n v="0"/>
    <n v="1020"/>
    <s v="Uncharged"/>
    <m/>
    <d v="2018-09-11T00:00:00"/>
    <m/>
    <m/>
    <m/>
    <s v="30-Jun-2019"/>
    <n v="0"/>
    <n v="23928"/>
    <m/>
    <m/>
    <m/>
    <m/>
    <n v="4"/>
    <m/>
    <m/>
    <m/>
    <n v="0"/>
    <s v=""/>
    <s v=""/>
    <s v=""/>
    <n v="0.03"/>
    <n v="0"/>
    <n v="20"/>
    <n v="0"/>
    <n v="0"/>
    <n v="800000"/>
    <n v="0"/>
    <n v="0"/>
    <n v="0"/>
    <n v="0"/>
    <n v="0"/>
    <n v="0"/>
    <n v="800000"/>
    <n v="0"/>
    <b v="0"/>
    <b v="0"/>
    <n v="0"/>
    <n v="0"/>
    <n v="0"/>
    <n v="753476"/>
    <n v="0"/>
    <n v="0"/>
    <m/>
    <s v="PY"/>
    <n v="0"/>
    <s v=""/>
    <b v="0"/>
    <b v="0"/>
    <b v="0"/>
    <b v="0"/>
    <b v="0"/>
    <n v="0"/>
    <b v="0"/>
    <m/>
    <m/>
    <m/>
    <n v="1994"/>
    <n v="460.15384615384613"/>
    <n v="753476"/>
    <n v="28800"/>
    <n v="-22276"/>
    <n v="-2.9564312599206877E-2"/>
    <n v="-2.7845000000000002E-2"/>
    <n v="784.31372549019613"/>
    <n v="0"/>
    <n v="0"/>
    <n v="28800"/>
    <n v="800000"/>
    <n v="3.1484210526315788E-2"/>
    <n v="3.1484210526315788E-2"/>
    <s v="0000020"/>
    <n v="0"/>
    <n v="23.458823529411763"/>
    <s v="20 Linkenholt Mansions"/>
    <s v="Linkenholt Mansions ASTs - Legacy Portfolio"/>
    <b v="0"/>
    <s v="AST"/>
    <s v=""/>
    <b v="0"/>
    <n v="0"/>
    <s v="070046"/>
    <n v="3244"/>
    <d v="2018-07-01T00:00:00"/>
    <s v="F020"/>
    <n v="0"/>
    <n v="2.2038946993100016E-2"/>
    <n v="3.1756817735402322E-2"/>
    <n v="760000"/>
    <n v="0.91"/>
    <m/>
    <n v="23928"/>
    <n v="-22276"/>
    <s v="AST"/>
  </r>
  <r>
    <m/>
    <s v=""/>
    <n v="4503"/>
    <n v="0"/>
    <b v="0"/>
    <s v=""/>
    <s v="2"/>
    <s v="Quenington Mansions"/>
    <s v="SW6 5AU"/>
    <x v="2"/>
    <s v="South West London/surrey"/>
    <s v="4KB"/>
    <n v="0"/>
    <m/>
    <n v="0"/>
    <n v="1019"/>
    <s v="Uncharged"/>
    <m/>
    <d v="2018-09-11T00:00:00"/>
    <m/>
    <m/>
    <m/>
    <s v="03-Apr-2019"/>
    <n v="0"/>
    <n v="23964"/>
    <m/>
    <m/>
    <m/>
    <m/>
    <n v="4"/>
    <m/>
    <m/>
    <m/>
    <n v="0"/>
    <s v=""/>
    <s v=""/>
    <s v=""/>
    <n v="0.03"/>
    <n v="0"/>
    <n v="20"/>
    <n v="0"/>
    <n v="0"/>
    <n v="790000"/>
    <n v="0"/>
    <n v="0"/>
    <n v="0"/>
    <n v="0"/>
    <n v="0"/>
    <n v="0"/>
    <n v="790000"/>
    <n v="0"/>
    <b v="0"/>
    <b v="0"/>
    <n v="0"/>
    <n v="0"/>
    <n v="0"/>
    <n v="739169"/>
    <n v="0"/>
    <n v="0"/>
    <m/>
    <s v="AL"/>
    <n v="0"/>
    <s v=""/>
    <b v="0"/>
    <b v="0"/>
    <b v="0"/>
    <b v="0"/>
    <b v="0"/>
    <n v="0"/>
    <b v="0"/>
    <m/>
    <m/>
    <m/>
    <n v="1997"/>
    <n v="460.84615384615387"/>
    <n v="739169"/>
    <n v="28440"/>
    <n v="-17109"/>
    <n v="-2.3146262897929974E-2"/>
    <n v="-2.1656962025316456E-2"/>
    <n v="775.269872423945"/>
    <n v="0"/>
    <n v="0"/>
    <n v="28440"/>
    <n v="790000"/>
    <n v="3.1930712858094602E-2"/>
    <n v="3.1930712858094602E-2"/>
    <s v="0000002"/>
    <n v="0"/>
    <n v="23.517173699705594"/>
    <s v="2 Quenington Mansions"/>
    <s v="Quenington Mansions ASTs - Legacy Portfolio"/>
    <b v="0"/>
    <s v="AST"/>
    <s v=""/>
    <b v="0"/>
    <n v="0"/>
    <s v="070047"/>
    <n v="3254"/>
    <d v="2012-04-04T00:00:00"/>
    <s v="F002"/>
    <n v="0"/>
    <n v="2.2351498620022461E-2"/>
    <n v="3.2420190781810382E-2"/>
    <n v="750500"/>
    <n v="0.91"/>
    <m/>
    <n v="23964"/>
    <n v="-17109"/>
    <s v="AST"/>
  </r>
  <r>
    <m/>
    <s v=""/>
    <n v="1920"/>
    <n v="0"/>
    <b v="0"/>
    <s v=""/>
    <s v="184"/>
    <s v="Circle (the)"/>
    <s v="SE1"/>
    <x v="10"/>
    <s v="South East London (Inner)"/>
    <s v="2KB L"/>
    <n v="1959"/>
    <m/>
    <n v="0"/>
    <n v="835"/>
    <s v="Uncharged"/>
    <m/>
    <d v="2006-12-06T00:00:00"/>
    <m/>
    <m/>
    <d v="2016-12-01T00:00:00"/>
    <s v="30-Sep-2019"/>
    <n v="0"/>
    <n v="24000"/>
    <d v="2017-03-06T00:00:00"/>
    <d v="2017-03-21T00:00:00"/>
    <d v="2017-01-05T00:00:00"/>
    <m/>
    <n v="4"/>
    <m/>
    <m/>
    <m/>
    <n v="0"/>
    <s v=""/>
    <s v=""/>
    <s v=""/>
    <n v="0.03"/>
    <n v="0"/>
    <n v="20"/>
    <n v="0"/>
    <n v="750000"/>
    <n v="700000"/>
    <n v="0"/>
    <n v="0"/>
    <n v="0"/>
    <n v="0"/>
    <n v="0"/>
    <n v="0"/>
    <n v="700000"/>
    <n v="0"/>
    <b v="1"/>
    <b v="0"/>
    <n v="0"/>
    <n v="0"/>
    <n v="0"/>
    <n v="393098"/>
    <n v="0"/>
    <n v="0"/>
    <m/>
    <s v="PY"/>
    <n v="0"/>
    <s v="N.Fleet"/>
    <b v="0"/>
    <b v="0"/>
    <b v="0"/>
    <b v="0"/>
    <b v="0"/>
    <n v="0"/>
    <b v="1"/>
    <n v="116"/>
    <n v="2"/>
    <m/>
    <n v="2000"/>
    <n v="461.53846153846155"/>
    <n v="393098"/>
    <n v="25200"/>
    <n v="246702"/>
    <n v="0.62758396125139282"/>
    <n v="0.35243142857142856"/>
    <n v="838.32335329341322"/>
    <n v="24000"/>
    <n v="0"/>
    <n v="25200"/>
    <n v="700000"/>
    <n v="3.6090225563909777E-2"/>
    <n v="3.2333834586466166E-2"/>
    <s v="0000184"/>
    <n v="0"/>
    <n v="28.742514970059879"/>
    <s v="184 Circle (the)"/>
    <s v="Circle ASTs"/>
    <b v="0"/>
    <s v="AST"/>
    <s v="AST"/>
    <b v="0"/>
    <n v="539"/>
    <s v="070012"/>
    <n v="585"/>
    <d v="2017-03-31T00:00:00"/>
    <s v="F184"/>
    <n v="0"/>
    <n v="2.5263157464507829E-2"/>
    <n v="5.4698828282006014E-2"/>
    <n v="665000"/>
    <n v="0.92500000000000004"/>
    <m/>
    <n v="21502"/>
    <n v="246702"/>
    <s v="AST"/>
  </r>
  <r>
    <m/>
    <s v=""/>
    <n v="4495"/>
    <n v="0"/>
    <b v="0"/>
    <s v=""/>
    <s v="22"/>
    <s v="Linkenholt Mansions"/>
    <s v="W6 0YA"/>
    <x v="2"/>
    <s v="South West London/surrey"/>
    <s v="4KB"/>
    <n v="0"/>
    <m/>
    <n v="0"/>
    <n v="1012"/>
    <s v="Uncharged"/>
    <m/>
    <d v="2018-09-11T00:00:00"/>
    <m/>
    <m/>
    <m/>
    <s v="31-May-2016"/>
    <n v="0"/>
    <n v="24000"/>
    <m/>
    <m/>
    <m/>
    <m/>
    <n v="4"/>
    <m/>
    <m/>
    <m/>
    <n v="0"/>
    <s v=""/>
    <s v=""/>
    <s v=""/>
    <n v="0.03"/>
    <n v="0"/>
    <n v="20"/>
    <n v="0"/>
    <n v="0"/>
    <n v="800000"/>
    <n v="0"/>
    <n v="0"/>
    <n v="0"/>
    <n v="0"/>
    <n v="0"/>
    <n v="0"/>
    <n v="800000"/>
    <n v="0"/>
    <b v="0"/>
    <b v="0"/>
    <n v="0"/>
    <n v="0"/>
    <n v="0"/>
    <n v="763013"/>
    <n v="0"/>
    <n v="0"/>
    <m/>
    <s v="PY"/>
    <n v="0"/>
    <s v=""/>
    <b v="0"/>
    <b v="0"/>
    <b v="0"/>
    <b v="0"/>
    <b v="0"/>
    <n v="0"/>
    <b v="0"/>
    <m/>
    <m/>
    <m/>
    <n v="2000"/>
    <n v="461.53846153846155"/>
    <n v="763013"/>
    <n v="28800"/>
    <n v="-31813"/>
    <n v="-4.1693916093172724E-2"/>
    <n v="-3.9766250000000003E-2"/>
    <n v="790.51383399209487"/>
    <n v="0"/>
    <n v="0"/>
    <n v="28800"/>
    <n v="800000"/>
    <n v="3.1578947368421054E-2"/>
    <n v="3.1578947368421054E-2"/>
    <s v="0000022"/>
    <n v="0"/>
    <n v="23.715415019762847"/>
    <s v="22 Linkenholt Mansions"/>
    <s v="Linkenholt Mansions ASTs - Legacy Portfolio"/>
    <b v="0"/>
    <s v="AST"/>
    <s v=""/>
    <b v="0"/>
    <n v="0"/>
    <s v="070046"/>
    <n v="3246"/>
    <d v="2012-06-01T00:00:00"/>
    <s v="F022"/>
    <n v="0"/>
    <n v="2.2105262781444351E-2"/>
    <n v="3.1454247830639846E-2"/>
    <n v="760000"/>
    <n v="0.91"/>
    <m/>
    <n v="24000"/>
    <n v="-31813"/>
    <s v="AST"/>
  </r>
  <r>
    <m/>
    <s v=""/>
    <n v="4454"/>
    <n v="0"/>
    <b v="0"/>
    <s v=""/>
    <s v="3"/>
    <s v="Connaught Mansions"/>
    <s v="SW11 4SA"/>
    <x v="2"/>
    <s v="South West London/surrey"/>
    <s v="3KB"/>
    <n v="0"/>
    <m/>
    <n v="0"/>
    <n v="859"/>
    <s v="Uncharged"/>
    <m/>
    <d v="2018-09-11T00:00:00"/>
    <m/>
    <m/>
    <m/>
    <s v="31-Oct-2019"/>
    <n v="0"/>
    <n v="24025"/>
    <m/>
    <m/>
    <m/>
    <m/>
    <n v="4"/>
    <m/>
    <m/>
    <m/>
    <n v="0"/>
    <s v=""/>
    <s v=""/>
    <s v=""/>
    <n v="0.03"/>
    <n v="0"/>
    <n v="20"/>
    <n v="0"/>
    <n v="0"/>
    <n v="750000"/>
    <n v="0"/>
    <n v="0"/>
    <n v="0"/>
    <n v="0"/>
    <n v="0"/>
    <n v="0"/>
    <n v="750000"/>
    <n v="0"/>
    <b v="0"/>
    <b v="0"/>
    <n v="0"/>
    <n v="0"/>
    <n v="0"/>
    <n v="731034"/>
    <n v="0"/>
    <n v="0"/>
    <m/>
    <s v="SL"/>
    <n v="0"/>
    <s v=""/>
    <b v="0"/>
    <b v="0"/>
    <b v="0"/>
    <b v="0"/>
    <b v="0"/>
    <n v="0"/>
    <b v="0"/>
    <m/>
    <m/>
    <m/>
    <n v="2002.0833333333333"/>
    <n v="462.01923076923077"/>
    <n v="731034"/>
    <n v="27000"/>
    <n v="-45534"/>
    <n v="-6.2287116604699648E-2"/>
    <n v="-6.0712000000000002E-2"/>
    <n v="873.1082654249127"/>
    <n v="22884"/>
    <n v="0"/>
    <n v="27000"/>
    <n v="750000"/>
    <n v="3.3719298245614038E-2"/>
    <n v="3.3719298245614038E-2"/>
    <s v="0000003"/>
    <n v="4.9860164306939347E-2"/>
    <n v="27.968568102444703"/>
    <s v="3 Connaught Mansions"/>
    <s v="Connaught Mansions ASTs - Legacy Portfolio"/>
    <b v="0"/>
    <s v="AST"/>
    <s v=""/>
    <b v="0"/>
    <n v="0"/>
    <s v="070044"/>
    <n v="3205"/>
    <d v="2017-11-01T00:00:00"/>
    <s v="F003"/>
    <n v="0"/>
    <n v="2.3603508369964468E-2"/>
    <n v="3.2864408495364102E-2"/>
    <n v="712500"/>
    <n v="0.91"/>
    <m/>
    <n v="24025"/>
    <n v="-45534"/>
    <s v="AST"/>
  </r>
  <r>
    <m/>
    <s v=""/>
    <n v="3195"/>
    <n v="0"/>
    <b v="0"/>
    <s v=""/>
    <s v="2"/>
    <s v="Holland Place Chambers (ast)"/>
    <s v="W8"/>
    <x v="10"/>
    <s v="West"/>
    <s v="3KB"/>
    <n v="1778"/>
    <m/>
    <n v="0"/>
    <n v="665"/>
    <s v="Uncharged"/>
    <m/>
    <d v="2013-03-22T00:00:00"/>
    <m/>
    <m/>
    <d v="2018-12-05T00:00:00"/>
    <s v="vacant"/>
    <n v="17"/>
    <n v="24102"/>
    <d v="2019-02-01T00:00:00"/>
    <d v="2019-06-21T00:00:00"/>
    <d v="2016-06-01T00:00:00"/>
    <m/>
    <n v="4"/>
    <m/>
    <m/>
    <m/>
    <n v="0"/>
    <s v="W.A.Ellis/JW"/>
    <s v=""/>
    <s v=""/>
    <n v="0.03"/>
    <n v="0"/>
    <n v="20"/>
    <n v="0"/>
    <n v="680000"/>
    <n v="595000"/>
    <n v="0"/>
    <n v="0"/>
    <n v="0"/>
    <n v="0"/>
    <n v="0"/>
    <n v="0"/>
    <n v="595000"/>
    <n v="0"/>
    <b v="0"/>
    <b v="0"/>
    <n v="0"/>
    <n v="0"/>
    <n v="119000"/>
    <n v="656028"/>
    <n v="0"/>
    <n v="0"/>
    <m/>
    <s v="JW"/>
    <n v="0"/>
    <s v="Invicta"/>
    <b v="0"/>
    <b v="0"/>
    <b v="0"/>
    <b v="0"/>
    <b v="0"/>
    <n v="0"/>
    <b v="0"/>
    <n v="148"/>
    <n v="20"/>
    <m/>
    <n v="2008.5"/>
    <n v="463.5"/>
    <n v="775028"/>
    <n v="21420"/>
    <n v="-231198"/>
    <n v="-0.29830922237648189"/>
    <n v="-0.38856806722689075"/>
    <n v="894.73684210526312"/>
    <n v="24102"/>
    <n v="0"/>
    <n v="21420"/>
    <n v="595000"/>
    <n v="4.2639540026536929E-2"/>
    <n v="3.9494029190623621E-2"/>
    <s v="0000002"/>
    <n v="0"/>
    <n v="36.243609022556392"/>
    <s v="2 Holland Place Chambers (ast)"/>
    <s v="Under Modernisation for Let - for current ASTs"/>
    <b v="0"/>
    <s v="AST"/>
    <s v="AST"/>
    <b v="0"/>
    <n v="0"/>
    <s v="070028"/>
    <n v="1911"/>
    <m/>
    <s v="F002"/>
    <n v="178.94736842105263"/>
    <n v="2.9847677510272924E-2"/>
    <n v="3.4029035346052304E-2"/>
    <n v="565250"/>
    <n v="0.95"/>
    <m/>
    <n v="22324"/>
    <n v="-231198"/>
    <s v="AST"/>
  </r>
  <r>
    <m/>
    <s v=""/>
    <n v="1498"/>
    <n v="0"/>
    <b v="0"/>
    <s v=""/>
    <s v="17"/>
    <s v="Delaware Mansions"/>
    <s v="W9"/>
    <x v="10"/>
    <s v="MaidaVale"/>
    <s v="3KB L"/>
    <n v="2275"/>
    <m/>
    <n v="0"/>
    <n v="843"/>
    <s v="HSBC"/>
    <d v="2005-05-01T00:00:00"/>
    <d v="1990-06-24T00:00:00"/>
    <m/>
    <m/>
    <d v="2017-10-31T00:00:00"/>
    <s v="21-Jan-2020"/>
    <n v="0"/>
    <n v="24108"/>
    <d v="2017-11-28T00:00:00"/>
    <d v="2017-12-20T00:00:00"/>
    <d v="2018-01-08T00:00:00"/>
    <m/>
    <n v="4"/>
    <m/>
    <m/>
    <m/>
    <n v="0"/>
    <s v="K.Gold"/>
    <s v=""/>
    <s v=""/>
    <n v="0.03"/>
    <n v="0"/>
    <n v="20"/>
    <n v="0"/>
    <n v="705000"/>
    <n v="825000"/>
    <n v="0"/>
    <n v="0"/>
    <n v="0"/>
    <n v="0"/>
    <n v="0"/>
    <n v="0"/>
    <n v="825000"/>
    <n v="0"/>
    <b v="1"/>
    <b v="0"/>
    <n v="0"/>
    <n v="0"/>
    <n v="0"/>
    <n v="159520"/>
    <n v="0"/>
    <n v="0"/>
    <m/>
    <s v="PY"/>
    <n v="0"/>
    <s v="N.Fleet"/>
    <b v="0"/>
    <b v="0"/>
    <b v="0"/>
    <b v="0"/>
    <b v="0"/>
    <n v="0"/>
    <b v="1"/>
    <n v="64"/>
    <n v="3"/>
    <m/>
    <n v="2009"/>
    <n v="463.61538461538464"/>
    <n v="159520"/>
    <n v="29700"/>
    <n v="594530"/>
    <n v="3.7269934804413238"/>
    <n v="0.7206424242424242"/>
    <n v="978.64768683274019"/>
    <n v="23400"/>
    <n v="0"/>
    <n v="29700"/>
    <n v="825000"/>
    <n v="3.0759808612440192E-2"/>
    <n v="2.7169377990430621E-2"/>
    <s v="0000017"/>
    <n v="3.0256410256410255E-2"/>
    <n v="28.597864768683273"/>
    <s v="17 Delaware Mansions"/>
    <s v="Delaware Mansions ASTs"/>
    <b v="0"/>
    <s v="AST"/>
    <s v="AST"/>
    <b v="0"/>
    <n v="539"/>
    <s v="013009"/>
    <n v="408"/>
    <d v="2018-01-22T00:00:00"/>
    <s v="F017"/>
    <n v="0"/>
    <n v="2.1531865662022642E-2"/>
    <n v="0.13348796389167503"/>
    <n v="783750"/>
    <n v="0.875"/>
    <m/>
    <n v="21294"/>
    <n v="594530"/>
    <s v="AST"/>
  </r>
  <r>
    <m/>
    <s v=""/>
    <n v="4505"/>
    <n v="0"/>
    <b v="0"/>
    <s v=""/>
    <s v="6"/>
    <s v="Quenington Mansions"/>
    <s v="SW6 5AU"/>
    <x v="2"/>
    <s v="South West London/surrey"/>
    <s v="3KB"/>
    <n v="0"/>
    <m/>
    <n v="0"/>
    <n v="1026"/>
    <s v="Uncharged"/>
    <m/>
    <d v="2018-09-11T00:00:00"/>
    <m/>
    <m/>
    <m/>
    <s v="09-Jul-2018"/>
    <n v="0"/>
    <n v="24108"/>
    <m/>
    <m/>
    <m/>
    <m/>
    <n v="4"/>
    <m/>
    <m/>
    <m/>
    <n v="0"/>
    <s v=""/>
    <s v=""/>
    <s v=""/>
    <n v="0.03"/>
    <n v="0"/>
    <n v="20"/>
    <n v="0"/>
    <n v="0"/>
    <n v="815000"/>
    <n v="0"/>
    <n v="0"/>
    <n v="0"/>
    <n v="0"/>
    <n v="0"/>
    <n v="0"/>
    <n v="815000"/>
    <n v="0"/>
    <b v="0"/>
    <b v="0"/>
    <n v="0"/>
    <n v="0"/>
    <n v="0"/>
    <n v="786858"/>
    <n v="0"/>
    <n v="0"/>
    <m/>
    <s v="AL"/>
    <n v="0"/>
    <s v=""/>
    <b v="0"/>
    <b v="0"/>
    <b v="0"/>
    <b v="0"/>
    <b v="0"/>
    <n v="0"/>
    <b v="0"/>
    <m/>
    <m/>
    <m/>
    <n v="2009"/>
    <n v="463.61538461538464"/>
    <n v="786858"/>
    <n v="29340"/>
    <n v="-41948"/>
    <n v="-5.3310762551820025E-2"/>
    <n v="-5.1469938650306746E-2"/>
    <n v="794.34697855750483"/>
    <n v="0"/>
    <n v="0"/>
    <n v="29340"/>
    <n v="815000"/>
    <n v="3.1137229577010008E-2"/>
    <n v="3.1137229577010008E-2"/>
    <s v="0000006"/>
    <n v="0"/>
    <n v="23.497076023391813"/>
    <s v="6 Quenington Mansions"/>
    <s v="Quenington Mansions ASTs - Legacy Portfolio"/>
    <b v="0"/>
    <s v="AST"/>
    <s v=""/>
    <b v="0"/>
    <n v="0"/>
    <s v="070047"/>
    <n v="3256"/>
    <d v="2016-07-10T00:00:00"/>
    <s v="F006"/>
    <n v="0"/>
    <n v="2.1796060332722304E-2"/>
    <n v="3.0638310851513233E-2"/>
    <n v="774250"/>
    <n v="0.91"/>
    <m/>
    <n v="24108"/>
    <n v="-41948"/>
    <s v="AST"/>
  </r>
  <r>
    <m/>
    <s v=""/>
    <n v="4479"/>
    <n v="0"/>
    <b v="0"/>
    <s v=""/>
    <s v="27"/>
    <s v="Harvard Mansions"/>
    <s v="SW11 1TB"/>
    <x v="2"/>
    <s v="South West London/surrey"/>
    <s v="4KB"/>
    <n v="0"/>
    <m/>
    <n v="0"/>
    <n v="948"/>
    <s v="Uncharged"/>
    <m/>
    <d v="2018-09-11T00:00:00"/>
    <m/>
    <m/>
    <m/>
    <s v="31-Mar-2020"/>
    <n v="0"/>
    <n v="24360"/>
    <m/>
    <m/>
    <m/>
    <m/>
    <n v="4"/>
    <m/>
    <m/>
    <m/>
    <n v="0"/>
    <s v=""/>
    <s v=""/>
    <s v=""/>
    <n v="0.03"/>
    <n v="0"/>
    <n v="20"/>
    <n v="0"/>
    <n v="0"/>
    <n v="705000"/>
    <n v="0"/>
    <n v="0"/>
    <n v="0"/>
    <n v="0"/>
    <n v="0"/>
    <n v="0"/>
    <n v="705000"/>
    <n v="0"/>
    <b v="0"/>
    <b v="0"/>
    <n v="0"/>
    <n v="0"/>
    <n v="0"/>
    <n v="651380"/>
    <n v="0"/>
    <n v="0"/>
    <m/>
    <s v="SL"/>
    <n v="0"/>
    <s v=""/>
    <b v="0"/>
    <b v="0"/>
    <b v="0"/>
    <b v="0"/>
    <b v="0"/>
    <n v="0"/>
    <b v="0"/>
    <m/>
    <m/>
    <m/>
    <n v="2030"/>
    <n v="468.46153846153845"/>
    <n v="651380"/>
    <n v="25380"/>
    <n v="-7010"/>
    <n v="-1.076176732475667E-2"/>
    <n v="-9.9432624113475181E-3"/>
    <n v="743.6708860759494"/>
    <n v="23640"/>
    <n v="0"/>
    <n v="25380"/>
    <n v="705000"/>
    <n v="3.637178051511758E-2"/>
    <n v="3.637178051511758E-2"/>
    <s v="0000027"/>
    <n v="3.0456852791878174E-2"/>
    <n v="25.696202531645568"/>
    <s v="27 Harvard Mansions"/>
    <s v="Harvard Mansions ASTs - Legacy Portfolio"/>
    <b v="0"/>
    <s v="AST"/>
    <s v=""/>
    <b v="0"/>
    <n v="0"/>
    <s v="070045"/>
    <n v="3230"/>
    <d v="2018-04-01T00:00:00"/>
    <s v="F027"/>
    <n v="0"/>
    <n v="2.5460245926996895E-2"/>
    <n v="3.7397525254075963E-2"/>
    <n v="669750"/>
    <n v="0.91"/>
    <m/>
    <n v="24360"/>
    <n v="-7010"/>
    <s v="AST"/>
  </r>
  <r>
    <m/>
    <s v=""/>
    <n v="4494"/>
    <n v="0"/>
    <b v="0"/>
    <s v=""/>
    <s v="21"/>
    <s v="Linkenholt Mansions"/>
    <s v="W6 0YA"/>
    <x v="2"/>
    <s v="South West London/surrey"/>
    <s v="4KB"/>
    <n v="0"/>
    <m/>
    <n v="0"/>
    <n v="1000"/>
    <s v="Uncharged"/>
    <m/>
    <d v="2018-09-11T00:00:00"/>
    <m/>
    <m/>
    <m/>
    <s v="28-Jul-2018"/>
    <n v="0"/>
    <n v="24444"/>
    <m/>
    <m/>
    <m/>
    <m/>
    <n v="4"/>
    <m/>
    <m/>
    <m/>
    <n v="0"/>
    <s v=""/>
    <s v=""/>
    <s v=""/>
    <n v="0.03"/>
    <n v="0"/>
    <n v="20"/>
    <n v="0"/>
    <n v="0"/>
    <n v="800000"/>
    <n v="0"/>
    <n v="0"/>
    <n v="0"/>
    <n v="0"/>
    <n v="0"/>
    <n v="0"/>
    <n v="800000"/>
    <n v="0"/>
    <b v="0"/>
    <b v="0"/>
    <n v="0"/>
    <n v="0"/>
    <n v="0"/>
    <n v="772551"/>
    <n v="0"/>
    <n v="0"/>
    <m/>
    <s v="PY"/>
    <n v="0"/>
    <s v=""/>
    <b v="0"/>
    <b v="0"/>
    <b v="0"/>
    <b v="0"/>
    <b v="0"/>
    <n v="0"/>
    <b v="0"/>
    <m/>
    <m/>
    <m/>
    <n v="2037"/>
    <n v="470.07692307692309"/>
    <n v="772551"/>
    <n v="28800"/>
    <n v="-41351"/>
    <n v="-5.3525268881924951E-2"/>
    <n v="-5.1688749999999999E-2"/>
    <n v="800"/>
    <n v="0"/>
    <n v="0"/>
    <n v="28800"/>
    <n v="800000"/>
    <n v="3.2163157894736845E-2"/>
    <n v="3.2163157894736845E-2"/>
    <s v="0000021"/>
    <n v="0"/>
    <n v="24.443999999999999"/>
    <s v="21 Linkenholt Mansions"/>
    <s v="Linkenholt Mansions ASTs - Legacy Portfolio"/>
    <b v="0"/>
    <s v="AST"/>
    <s v=""/>
    <b v="0"/>
    <n v="0"/>
    <s v="070046"/>
    <n v="3245"/>
    <d v="2017-07-29T00:00:00"/>
    <s v="F021"/>
    <n v="0"/>
    <n v="2.2514210142901073E-2"/>
    <n v="3.1640629550670443E-2"/>
    <n v="760000"/>
    <n v="0.91"/>
    <m/>
    <n v="24444"/>
    <n v="-41351"/>
    <s v="AST"/>
  </r>
  <r>
    <m/>
    <s v=""/>
    <n v="3740"/>
    <n v="0"/>
    <b v="0"/>
    <s v=""/>
    <s v="44"/>
    <s v="Stamford Street"/>
    <s v="SE1"/>
    <x v="10"/>
    <s v="London City Fringe"/>
    <s v="2KB"/>
    <n v="3038"/>
    <m/>
    <n v="0"/>
    <n v="621"/>
    <s v="Uncharged"/>
    <m/>
    <d v="2015-05-29T00:00:00"/>
    <m/>
    <m/>
    <m/>
    <s v="31-Jul-2019"/>
    <n v="0"/>
    <n v="24475"/>
    <m/>
    <m/>
    <m/>
    <m/>
    <n v="4"/>
    <m/>
    <m/>
    <m/>
    <n v="0"/>
    <s v="Go Native"/>
    <s v=""/>
    <s v=""/>
    <n v="0.03"/>
    <n v="0"/>
    <n v="20"/>
    <n v="0"/>
    <n v="610000"/>
    <n v="600000"/>
    <n v="0"/>
    <n v="0"/>
    <n v="0"/>
    <n v="0"/>
    <n v="0"/>
    <n v="0"/>
    <n v="600000"/>
    <n v="0"/>
    <b v="0"/>
    <b v="0"/>
    <n v="0"/>
    <n v="0"/>
    <n v="0"/>
    <n v="682549"/>
    <n v="0"/>
    <n v="0"/>
    <m/>
    <s v="FC"/>
    <n v="0"/>
    <s v=""/>
    <b v="0"/>
    <b v="0"/>
    <b v="0"/>
    <b v="0"/>
    <b v="0"/>
    <n v="0"/>
    <b v="0"/>
    <m/>
    <m/>
    <m/>
    <n v="2039.5833333333333"/>
    <n v="470.67307692307691"/>
    <n v="682549"/>
    <n v="21600"/>
    <n v="-134149"/>
    <n v="-0.19654120070500433"/>
    <n v="-0.22358166666666668"/>
    <n v="966.18357487922708"/>
    <n v="24476"/>
    <n v="0"/>
    <n v="21600"/>
    <n v="600000"/>
    <n v="4.2938596491228068E-2"/>
    <n v="3.7608771929824564E-2"/>
    <s v="0000044"/>
    <n v="-4.0856349076646512E-5"/>
    <n v="39.412238325281805"/>
    <s v="44 Stamford Street"/>
    <s v="Stamford Street ASTs"/>
    <b v="0"/>
    <s v=""/>
    <s v=""/>
    <b v="0"/>
    <n v="0"/>
    <s v="070029"/>
    <n v="2469"/>
    <d v="2015-08-01T00:00:00"/>
    <s v="F044"/>
    <n v="0"/>
    <n v="3.0057017031991689E-2"/>
    <n v="3.1407268928677651E-2"/>
    <n v="570000"/>
    <n v="0.95"/>
    <m/>
    <n v="21437"/>
    <n v="-134149"/>
    <s v="AST"/>
  </r>
  <r>
    <m/>
    <s v=""/>
    <n v="3736"/>
    <n v="0"/>
    <b v="0"/>
    <s v=""/>
    <s v="40"/>
    <s v="Stamford Street"/>
    <s v="SE1"/>
    <x v="10"/>
    <s v="London City Fringe"/>
    <s v="2KB"/>
    <n v="2884"/>
    <m/>
    <n v="0"/>
    <n v="590"/>
    <s v="Uncharged"/>
    <m/>
    <d v="2015-05-29T00:00:00"/>
    <m/>
    <m/>
    <d v="2017-07-09T00:00:00"/>
    <s v="31-Aug-2019"/>
    <n v="0"/>
    <n v="24570"/>
    <m/>
    <m/>
    <d v="2017-06-01T00:00:00"/>
    <m/>
    <n v="4"/>
    <m/>
    <m/>
    <m/>
    <n v="0"/>
    <s v="Go Native"/>
    <s v=""/>
    <s v=""/>
    <n v="0.03"/>
    <n v="0"/>
    <n v="20"/>
    <n v="0"/>
    <n v="610000"/>
    <n v="600000"/>
    <n v="0"/>
    <n v="0"/>
    <n v="0"/>
    <n v="0"/>
    <n v="0"/>
    <n v="0"/>
    <n v="600000"/>
    <n v="0"/>
    <b v="0"/>
    <b v="0"/>
    <n v="0"/>
    <n v="0"/>
    <n v="0"/>
    <n v="575931"/>
    <n v="0"/>
    <n v="0"/>
    <m/>
    <s v="FC"/>
    <n v="0"/>
    <s v=""/>
    <b v="0"/>
    <b v="0"/>
    <b v="0"/>
    <b v="0"/>
    <b v="0"/>
    <n v="0"/>
    <b v="0"/>
    <n v="95"/>
    <m/>
    <m/>
    <n v="2047.5"/>
    <n v="472.5"/>
    <n v="575931"/>
    <n v="21600"/>
    <n v="-27531"/>
    <n v="-4.7802601353287115E-2"/>
    <n v="-4.5885000000000002E-2"/>
    <n v="1016.9491525423729"/>
    <n v="23400"/>
    <n v="0"/>
    <n v="21600"/>
    <n v="600000"/>
    <n v="4.3105263157894737E-2"/>
    <n v="3.8045614035087716E-2"/>
    <s v="0000040"/>
    <n v="0.05"/>
    <n v="41.644067796610166"/>
    <s v="40 Stamford Street"/>
    <s v="Stamford Street ASTs"/>
    <b v="0"/>
    <s v=""/>
    <s v="AST"/>
    <b v="0"/>
    <n v="0"/>
    <s v="070029"/>
    <n v="2465"/>
    <d v="2017-09-01T00:00:00"/>
    <s v="F040"/>
    <n v="0"/>
    <n v="3.0173683696671536E-2"/>
    <n v="3.7653816168950797E-2"/>
    <n v="570000"/>
    <n v="0.95"/>
    <m/>
    <n v="21686"/>
    <n v="-27531"/>
    <s v="AST"/>
  </r>
  <r>
    <m/>
    <s v=""/>
    <n v="4476"/>
    <n v="0"/>
    <b v="0"/>
    <s v=""/>
    <s v="24"/>
    <s v="Harvard Mansions"/>
    <s v="SW11 1TB"/>
    <x v="2"/>
    <s v="South West London/surrey"/>
    <s v="4KBsm"/>
    <n v="0"/>
    <m/>
    <n v="0"/>
    <n v="737"/>
    <s v="Uncharged"/>
    <m/>
    <d v="2018-09-11T00:00:00"/>
    <m/>
    <m/>
    <m/>
    <s v="28-apr-2018"/>
    <n v="0"/>
    <n v="24600"/>
    <m/>
    <m/>
    <m/>
    <m/>
    <n v="4"/>
    <m/>
    <m/>
    <m/>
    <n v="0"/>
    <s v=""/>
    <s v=""/>
    <s v=""/>
    <n v="0.03"/>
    <n v="0"/>
    <n v="20"/>
    <n v="0"/>
    <n v="0"/>
    <n v="490000"/>
    <n v="0"/>
    <n v="0"/>
    <n v="0"/>
    <n v="0"/>
    <n v="0"/>
    <n v="0"/>
    <n v="490000"/>
    <n v="0"/>
    <b v="0"/>
    <b v="0"/>
    <n v="0"/>
    <n v="0"/>
    <n v="0"/>
    <n v="479702"/>
    <n v="0"/>
    <n v="0"/>
    <m/>
    <s v="SL"/>
    <n v="0"/>
    <s v=""/>
    <b v="0"/>
    <b v="0"/>
    <b v="0"/>
    <b v="0"/>
    <b v="0"/>
    <n v="0"/>
    <b v="0"/>
    <m/>
    <m/>
    <m/>
    <n v="2050"/>
    <n v="473.07692307692309"/>
    <n v="479702"/>
    <n v="17640"/>
    <n v="-31842"/>
    <n v="-6.6378710115863604E-2"/>
    <n v="-6.4983673469387757E-2"/>
    <n v="664.85753052917232"/>
    <n v="0"/>
    <n v="0"/>
    <n v="17640"/>
    <n v="490000"/>
    <n v="5.2846401718582167E-2"/>
    <n v="5.2846401718582167E-2"/>
    <s v="0000024"/>
    <n v="0"/>
    <n v="33.378561736770692"/>
    <s v="24 Harvard Mansions"/>
    <s v="Harvard Mansions ASTs - Legacy Portfolio"/>
    <b v="0"/>
    <s v="AST"/>
    <s v=""/>
    <b v="0"/>
    <n v="0"/>
    <s v="070045"/>
    <n v="3227"/>
    <d v="2018-04-29T00:00:00"/>
    <s v="F024"/>
    <n v="0"/>
    <n v="3.699248057302932E-2"/>
    <n v="5.12818374740985E-2"/>
    <n v="465500"/>
    <n v="0.91"/>
    <m/>
    <n v="24600"/>
    <n v="-31842"/>
    <s v="AST"/>
  </r>
  <r>
    <m/>
    <s v=""/>
    <n v="4441"/>
    <n v="0"/>
    <b v="0"/>
    <s v=""/>
    <s v="11"/>
    <s v="Connaught Mansions"/>
    <s v="SW11 4SA"/>
    <x v="2"/>
    <s v="South West London/surrey"/>
    <s v="3KB"/>
    <n v="0"/>
    <m/>
    <n v="0"/>
    <n v="821"/>
    <s v="Uncharged"/>
    <m/>
    <d v="2018-09-11T00:00:00"/>
    <m/>
    <m/>
    <m/>
    <s v="31-Jan-2020"/>
    <n v="0"/>
    <n v="24646"/>
    <m/>
    <m/>
    <m/>
    <m/>
    <n v="4"/>
    <m/>
    <m/>
    <m/>
    <n v="0"/>
    <s v=""/>
    <s v=""/>
    <s v=""/>
    <n v="0.03"/>
    <n v="0"/>
    <n v="20"/>
    <n v="0"/>
    <n v="0"/>
    <n v="750000"/>
    <n v="0"/>
    <n v="0"/>
    <n v="0"/>
    <n v="0"/>
    <n v="0"/>
    <n v="0"/>
    <n v="750000"/>
    <n v="0"/>
    <b v="0"/>
    <b v="0"/>
    <n v="0"/>
    <n v="0"/>
    <n v="0"/>
    <n v="678577"/>
    <n v="0"/>
    <n v="0"/>
    <m/>
    <s v="SL"/>
    <n v="0"/>
    <s v=""/>
    <b v="0"/>
    <b v="0"/>
    <b v="0"/>
    <b v="0"/>
    <b v="0"/>
    <n v="0"/>
    <b v="0"/>
    <m/>
    <m/>
    <m/>
    <n v="2053.8333333333335"/>
    <n v="473.96153846153845"/>
    <n v="678577"/>
    <n v="27000"/>
    <n v="6923"/>
    <n v="1.0202232023779173E-2"/>
    <n v="9.2306666666666665E-3"/>
    <n v="913.52009744214376"/>
    <n v="23928"/>
    <n v="0"/>
    <n v="27000"/>
    <n v="750000"/>
    <n v="3.4590877192982455E-2"/>
    <n v="3.4590877192982455E-2"/>
    <s v="0000011"/>
    <n v="3.0006686726847209E-2"/>
    <n v="30.019488428745433"/>
    <s v="11 Connaught Mansions"/>
    <s v="Connaught Mansions ASTs - Legacy Portfolio"/>
    <b v="0"/>
    <s v="AST"/>
    <s v=""/>
    <b v="0"/>
    <n v="0"/>
    <s v="070044"/>
    <n v="3192"/>
    <d v="2015-02-01T00:00:00"/>
    <s v="F011"/>
    <n v="0"/>
    <n v="2.4213613622732329E-2"/>
    <n v="3.6320122845307168E-2"/>
    <n v="712500"/>
    <n v="0.91"/>
    <m/>
    <n v="24646"/>
    <n v="6923"/>
    <s v="AST"/>
  </r>
  <r>
    <m/>
    <s v=""/>
    <n v="3727"/>
    <n v="0"/>
    <b v="0"/>
    <s v=""/>
    <s v="31"/>
    <s v="Stamford Street"/>
    <s v="SE1"/>
    <x v="10"/>
    <s v="London City Fringe"/>
    <s v="2KB"/>
    <n v="2884"/>
    <m/>
    <n v="0"/>
    <n v="590"/>
    <s v="Uncharged"/>
    <m/>
    <d v="2015-05-29T00:00:00"/>
    <m/>
    <m/>
    <d v="2018-02-25T00:00:00"/>
    <s v="04-May-2019"/>
    <n v="0"/>
    <n v="24696"/>
    <d v="2018-03-06T00:00:00"/>
    <d v="2018-03-23T00:00:00"/>
    <d v="2018-03-22T00:00:00"/>
    <m/>
    <n v="4"/>
    <m/>
    <m/>
    <m/>
    <n v="0"/>
    <s v="Go Native"/>
    <s v=""/>
    <s v=""/>
    <n v="0.03"/>
    <n v="0"/>
    <n v="20"/>
    <n v="0"/>
    <n v="610000"/>
    <n v="600000"/>
    <n v="0"/>
    <n v="0"/>
    <n v="0"/>
    <n v="0"/>
    <n v="0"/>
    <n v="0"/>
    <n v="600000"/>
    <n v="0"/>
    <b v="0"/>
    <b v="0"/>
    <n v="0"/>
    <n v="0"/>
    <n v="0"/>
    <n v="594393"/>
    <n v="0"/>
    <n v="0"/>
    <m/>
    <s v="FC"/>
    <n v="0"/>
    <s v="N.Fleet"/>
    <b v="0"/>
    <b v="0"/>
    <b v="0"/>
    <b v="0"/>
    <b v="0"/>
    <n v="0"/>
    <b v="0"/>
    <n v="53"/>
    <n v="2"/>
    <m/>
    <n v="2058"/>
    <n v="474.92307692307691"/>
    <n v="594393"/>
    <n v="21600"/>
    <n v="-45993"/>
    <n v="-7.7378098328883413E-2"/>
    <n v="-7.6655000000000001E-2"/>
    <n v="1016.9491525423729"/>
    <n v="49140"/>
    <n v="0"/>
    <n v="21600"/>
    <n v="600000"/>
    <n v="4.3326315789473685E-2"/>
    <n v="3.8266666666666664E-2"/>
    <s v="0000031"/>
    <n v="-0.49743589743589745"/>
    <n v="41.857627118644068"/>
    <s v="31 Stamford Street"/>
    <s v="Stamford Street ASTs"/>
    <b v="0"/>
    <s v=""/>
    <s v="AST"/>
    <b v="0"/>
    <n v="0"/>
    <s v="070029"/>
    <n v="2456"/>
    <d v="2018-05-05T00:00:00"/>
    <s v="F031"/>
    <n v="0"/>
    <n v="3.0328420536141647E-2"/>
    <n v="3.6696259881929968E-2"/>
    <n v="570000"/>
    <n v="0.95"/>
    <m/>
    <n v="21812"/>
    <n v="-45993"/>
    <s v="AST"/>
  </r>
  <r>
    <m/>
    <s v=""/>
    <n v="1973"/>
    <n v="0"/>
    <b v="0"/>
    <s v=""/>
    <s v="3"/>
    <s v="Balcombe House"/>
    <s v="NW1 6HA"/>
    <x v="10"/>
    <s v="NW1"/>
    <s v="2KB L"/>
    <n v="2244"/>
    <m/>
    <n v="0"/>
    <n v="536"/>
    <s v="Uncharged"/>
    <m/>
    <d v="2007-01-24T00:00:00"/>
    <m/>
    <m/>
    <d v="2017-11-26T00:00:00"/>
    <s v="01-Oct-2019"/>
    <n v="0"/>
    <n v="24700"/>
    <d v="2018-02-12T00:00:00"/>
    <d v="2018-03-31T00:00:00"/>
    <m/>
    <m/>
    <n v="4"/>
    <m/>
    <m/>
    <m/>
    <n v="0"/>
    <s v="K.Gold"/>
    <s v=""/>
    <s v=""/>
    <n v="0.03"/>
    <n v="0"/>
    <n v="20"/>
    <n v="0"/>
    <n v="700000"/>
    <n v="695000"/>
    <n v="0"/>
    <n v="0"/>
    <n v="0"/>
    <n v="0"/>
    <n v="0"/>
    <n v="0"/>
    <n v="695000"/>
    <n v="0"/>
    <b v="0"/>
    <b v="0"/>
    <n v="0"/>
    <n v="0"/>
    <n v="0"/>
    <n v="466073"/>
    <n v="0"/>
    <n v="0"/>
    <m/>
    <s v="PY"/>
    <n v="0"/>
    <s v="Duffin"/>
    <b v="0"/>
    <b v="0"/>
    <b v="0"/>
    <b v="0"/>
    <b v="0"/>
    <n v="0"/>
    <b v="0"/>
    <m/>
    <n v="6"/>
    <m/>
    <n v="2058.3333333333335"/>
    <n v="475"/>
    <n v="466073"/>
    <n v="25020"/>
    <n v="169157"/>
    <n v="0.36294099851310846"/>
    <n v="0.24339136690647481"/>
    <n v="1296.641791044776"/>
    <n v="18200"/>
    <n v="0"/>
    <n v="25020"/>
    <n v="695000"/>
    <n v="3.7410071942446041E-2"/>
    <n v="3.3195001893222262E-2"/>
    <s v="0000003"/>
    <n v="0.35714285714285715"/>
    <n v="46.082089552238806"/>
    <s v="3 Balcombe House"/>
    <s v="Boston and Balcombe ASTs"/>
    <b v="0"/>
    <s v="AST"/>
    <s v="AST"/>
    <b v="0"/>
    <n v="539"/>
    <s v="070021"/>
    <n v="636"/>
    <d v="2018-10-02T00:00:00"/>
    <s v="F03BA"/>
    <n v="0"/>
    <n v="2.618704991374942E-2"/>
    <n v="4.7024822291786908E-2"/>
    <n v="660250"/>
    <n v="0.9"/>
    <m/>
    <n v="21917"/>
    <n v="169157"/>
    <s v="AST"/>
  </r>
  <r>
    <m/>
    <s v=""/>
    <n v="1946"/>
    <n v="0"/>
    <b v="0"/>
    <s v=""/>
    <s v="358"/>
    <s v="Circle (the)"/>
    <s v="SE1"/>
    <x v="10"/>
    <s v="South East London (Inner)"/>
    <s v="2KB L"/>
    <n v="4442"/>
    <m/>
    <n v="0"/>
    <n v="786"/>
    <s v="Uncharged"/>
    <m/>
    <d v="2006-12-06T00:00:00"/>
    <m/>
    <m/>
    <d v="2018-07-03T00:00:00"/>
    <s v="12-Aug-2019"/>
    <n v="0"/>
    <n v="24700"/>
    <d v="2012-11-08T00:00:00"/>
    <d v="2012-12-07T00:00:00"/>
    <m/>
    <m/>
    <n v="4"/>
    <m/>
    <m/>
    <m/>
    <n v="0"/>
    <s v="Circle/Chestertons"/>
    <s v=""/>
    <s v=""/>
    <n v="0.03"/>
    <n v="0"/>
    <n v="20"/>
    <n v="0"/>
    <n v="750000"/>
    <n v="700000"/>
    <n v="0"/>
    <n v="0"/>
    <n v="0"/>
    <n v="0"/>
    <n v="0"/>
    <n v="0"/>
    <n v="700000"/>
    <n v="0"/>
    <b v="0"/>
    <b v="0"/>
    <n v="0"/>
    <n v="0"/>
    <n v="0"/>
    <n v="413334"/>
    <n v="0"/>
    <n v="0"/>
    <m/>
    <s v="PY"/>
    <n v="0"/>
    <s v="Vertigo"/>
    <b v="0"/>
    <b v="0"/>
    <b v="0"/>
    <b v="0"/>
    <b v="0"/>
    <n v="0"/>
    <b v="1"/>
    <m/>
    <n v="4"/>
    <m/>
    <n v="2058.3333333333335"/>
    <n v="475"/>
    <n v="413334"/>
    <n v="25200"/>
    <n v="226466"/>
    <n v="0.54790072919237232"/>
    <n v="0.32352285714285717"/>
    <n v="890.5852417302799"/>
    <n v="28680"/>
    <n v="0"/>
    <n v="25200"/>
    <n v="700000"/>
    <n v="3.7142857142857144E-2"/>
    <n v="2.9652631578947368E-2"/>
    <s v="0000358"/>
    <n v="-0.13877266387726639"/>
    <n v="31.424936386768447"/>
    <s v="358 Circle (the)"/>
    <s v="Circle ASTs"/>
    <b v="0"/>
    <s v="AST"/>
    <s v="AST"/>
    <b v="0"/>
    <n v="539"/>
    <s v="070012"/>
    <n v="609"/>
    <d v="2018-08-13T00:00:00"/>
    <s v="F358"/>
    <n v="0"/>
    <n v="2.5999999557222639E-2"/>
    <n v="4.7707181117449808E-2"/>
    <n v="665000"/>
    <n v="0.92500000000000004"/>
    <m/>
    <n v="19719"/>
    <n v="226466"/>
    <s v="AST"/>
  </r>
  <r>
    <m/>
    <s v=""/>
    <n v="3702"/>
    <n v="0"/>
    <b v="0"/>
    <s v=""/>
    <s v="6"/>
    <s v="Stamford Street"/>
    <s v="SE1"/>
    <x v="10"/>
    <s v="London City Fringe"/>
    <s v="2KB"/>
    <n v="2686"/>
    <m/>
    <n v="0"/>
    <n v="549"/>
    <s v="Uncharged"/>
    <m/>
    <d v="2015-05-29T00:00:00"/>
    <m/>
    <m/>
    <m/>
    <s v="12-Jan-2020"/>
    <n v="0"/>
    <n v="24843"/>
    <m/>
    <m/>
    <m/>
    <m/>
    <n v="4"/>
    <m/>
    <m/>
    <m/>
    <n v="0"/>
    <s v="Go Native"/>
    <s v=""/>
    <s v=""/>
    <n v="0.03"/>
    <n v="0"/>
    <n v="20"/>
    <n v="0"/>
    <n v="610000"/>
    <n v="600000"/>
    <n v="0"/>
    <n v="0"/>
    <n v="0"/>
    <n v="0"/>
    <n v="0"/>
    <n v="0"/>
    <n v="600000"/>
    <n v="0"/>
    <b v="0"/>
    <b v="0"/>
    <n v="0"/>
    <n v="0"/>
    <n v="0"/>
    <n v="469314"/>
    <n v="0"/>
    <n v="0"/>
    <m/>
    <s v="FC"/>
    <n v="0"/>
    <s v=""/>
    <b v="0"/>
    <b v="0"/>
    <b v="0"/>
    <b v="0"/>
    <b v="0"/>
    <n v="0"/>
    <b v="0"/>
    <m/>
    <m/>
    <m/>
    <n v="2070.25"/>
    <n v="477.75"/>
    <n v="469314"/>
    <n v="21600"/>
    <n v="79086"/>
    <n v="0.16851404390237665"/>
    <n v="0.13181000000000001"/>
    <n v="1092.8961748633881"/>
    <n v="4843"/>
    <n v="0"/>
    <n v="21600"/>
    <n v="600000"/>
    <n v="4.3584210526315788E-2"/>
    <n v="3.8871929824561405E-2"/>
    <s v="0000006"/>
    <n v="4.1296716911005573"/>
    <n v="45.251366120218577"/>
    <s v="6 Stamford Street"/>
    <s v="Stamford Street ASTs"/>
    <b v="0"/>
    <s v=""/>
    <s v=""/>
    <b v="0"/>
    <n v="0"/>
    <s v="070029"/>
    <n v="2431"/>
    <d v="2016-01-13T00:00:00"/>
    <s v="F006"/>
    <n v="0"/>
    <n v="3.0508946848856775E-2"/>
    <n v="4.7211461835785846E-2"/>
    <n v="570000"/>
    <n v="0.95"/>
    <m/>
    <n v="22157"/>
    <n v="79086"/>
    <s v="AST"/>
  </r>
  <r>
    <m/>
    <s v=""/>
    <n v="4413"/>
    <n v="0"/>
    <b v="0"/>
    <s v=""/>
    <s v="31"/>
    <s v="Bridge Avenue Mansions"/>
    <s v="W6 9JB"/>
    <x v="2"/>
    <s v="West London (outer)"/>
    <s v="3KB"/>
    <n v="0"/>
    <m/>
    <n v="0"/>
    <n v="717"/>
    <s v="Uncharged"/>
    <m/>
    <d v="2018-09-11T00:00:00"/>
    <m/>
    <m/>
    <m/>
    <s v="31-Jan-2020"/>
    <n v="0"/>
    <n v="24900"/>
    <m/>
    <m/>
    <m/>
    <m/>
    <n v="4"/>
    <m/>
    <m/>
    <m/>
    <n v="0"/>
    <s v=""/>
    <s v=""/>
    <s v=""/>
    <n v="0.03"/>
    <n v="0"/>
    <n v="20"/>
    <n v="0"/>
    <n v="0"/>
    <n v="530000"/>
    <n v="0"/>
    <n v="0"/>
    <n v="0"/>
    <n v="0"/>
    <n v="0"/>
    <n v="0"/>
    <n v="530000"/>
    <n v="0"/>
    <b v="0"/>
    <b v="0"/>
    <n v="0"/>
    <n v="0"/>
    <n v="0"/>
    <n v="520231"/>
    <n v="0"/>
    <n v="0"/>
    <m/>
    <s v="PY"/>
    <n v="0"/>
    <s v=""/>
    <b v="0"/>
    <b v="0"/>
    <b v="0"/>
    <b v="0"/>
    <b v="0"/>
    <n v="0"/>
    <b v="0"/>
    <m/>
    <m/>
    <m/>
    <n v="2075"/>
    <n v="478.84615384615387"/>
    <n v="520231"/>
    <n v="19080"/>
    <n v="-35811"/>
    <n v="-6.8836728299543862E-2"/>
    <n v="-6.756792452830189E-2"/>
    <n v="739.19107391910734"/>
    <n v="23088"/>
    <n v="0"/>
    <n v="19080"/>
    <n v="530000"/>
    <n v="4.9453823237338629E-2"/>
    <n v="4.9453823237338629E-2"/>
    <s v="0000031"/>
    <n v="7.8482328482328487E-2"/>
    <n v="34.728033472803347"/>
    <s v="31 Bridge Avenue Mansions"/>
    <s v="Bridge Avenue Mansions ASTs - Legacy Portfolio"/>
    <b v="0"/>
    <s v="AST"/>
    <s v=""/>
    <b v="0"/>
    <n v="0"/>
    <s v="070043"/>
    <n v="3164"/>
    <d v="2018-02-01T00:00:00"/>
    <s v="F031"/>
    <n v="0"/>
    <n v="3.4617675676601525E-2"/>
    <n v="4.7863353010489572E-2"/>
    <n v="503500"/>
    <n v="0.91"/>
    <m/>
    <n v="24900"/>
    <n v="-35811"/>
    <s v="AST"/>
  </r>
  <r>
    <m/>
    <s v=""/>
    <n v="2798"/>
    <n v="0"/>
    <b v="0"/>
    <s v=""/>
    <s v="15"/>
    <s v="Restoration Square"/>
    <s v="SW11"/>
    <x v="10"/>
    <s v="South West London (outer)"/>
    <s v="4KB"/>
    <n v="2077"/>
    <m/>
    <n v="0"/>
    <n v="910"/>
    <s v="Uncharged"/>
    <m/>
    <d v="2011-09-30T00:00:00"/>
    <m/>
    <m/>
    <m/>
    <s v="30-Sep-2018"/>
    <n v="0"/>
    <n v="24912"/>
    <m/>
    <m/>
    <m/>
    <m/>
    <n v="4"/>
    <m/>
    <m/>
    <m/>
    <n v="0"/>
    <s v=""/>
    <s v=""/>
    <s v=""/>
    <n v="0"/>
    <n v="0"/>
    <n v="20"/>
    <n v="0"/>
    <n v="735000"/>
    <n v="705000"/>
    <n v="0"/>
    <n v="0"/>
    <n v="0"/>
    <n v="0"/>
    <n v="0"/>
    <n v="0"/>
    <n v="705000"/>
    <n v="0"/>
    <b v="0"/>
    <b v="0"/>
    <n v="0"/>
    <n v="0"/>
    <n v="0"/>
    <n v="404226"/>
    <n v="0"/>
    <n v="0"/>
    <m/>
    <s v="MB"/>
    <n v="0"/>
    <s v=""/>
    <b v="0"/>
    <b v="0"/>
    <b v="0"/>
    <b v="0"/>
    <b v="0"/>
    <n v="0"/>
    <b v="0"/>
    <m/>
    <m/>
    <m/>
    <n v="2076"/>
    <n v="479.07692307692309"/>
    <n v="404226"/>
    <n v="0"/>
    <n v="265524"/>
    <n v="0.65687016668893139"/>
    <n v="0.37662978723404256"/>
    <n v="774.72527472527474"/>
    <n v="24912"/>
    <n v="0"/>
    <n v="0"/>
    <n v="705000"/>
    <n v="3.71959686450168E-2"/>
    <n v="3.4094811496827172E-2"/>
    <s v="0000015"/>
    <n v="0"/>
    <n v="27.375824175824174"/>
    <s v="15 Restoration Square"/>
    <s v="Restoration Square ASTs"/>
    <b v="0"/>
    <s v="AST"/>
    <s v=""/>
    <b v="0"/>
    <n v="0"/>
    <s v="018007"/>
    <n v="1509"/>
    <d v="2010-07-24T00:00:00"/>
    <s v="F015"/>
    <n v="0"/>
    <n v="2.6037177608101262E-2"/>
    <n v="5.6490676007975735E-2"/>
    <n v="669750"/>
    <n v="0.95"/>
    <m/>
    <n v="22835"/>
    <n v="265524"/>
    <s v="AST"/>
  </r>
  <r>
    <m/>
    <s v=""/>
    <n v="4457"/>
    <n v="0"/>
    <b v="0"/>
    <s v=""/>
    <s v="33"/>
    <s v="Connaught Mansions"/>
    <s v="SW11 4SA"/>
    <x v="2"/>
    <s v="South West London/surrey"/>
    <s v="4KB"/>
    <n v="0"/>
    <m/>
    <n v="0"/>
    <n v="867"/>
    <s v="Uncharged"/>
    <m/>
    <d v="2018-09-11T00:00:00"/>
    <m/>
    <m/>
    <m/>
    <s v="03-Mar-2019"/>
    <n v="0"/>
    <n v="24960"/>
    <m/>
    <m/>
    <m/>
    <m/>
    <n v="4"/>
    <m/>
    <m/>
    <m/>
    <n v="0"/>
    <s v=""/>
    <s v=""/>
    <s v=""/>
    <n v="0.03"/>
    <n v="0"/>
    <n v="20"/>
    <n v="0"/>
    <n v="0"/>
    <n v="770000"/>
    <n v="0"/>
    <n v="0"/>
    <n v="0"/>
    <n v="0"/>
    <n v="0"/>
    <n v="0"/>
    <n v="770000"/>
    <n v="0"/>
    <b v="0"/>
    <b v="0"/>
    <n v="0"/>
    <n v="0"/>
    <n v="0"/>
    <n v="735803"/>
    <n v="0"/>
    <n v="0"/>
    <m/>
    <s v="SL"/>
    <n v="0"/>
    <s v=""/>
    <b v="0"/>
    <b v="0"/>
    <b v="0"/>
    <b v="0"/>
    <b v="0"/>
    <n v="0"/>
    <b v="0"/>
    <m/>
    <m/>
    <m/>
    <n v="2080"/>
    <n v="480"/>
    <n v="735803"/>
    <n v="27720"/>
    <n v="-32023"/>
    <n v="-4.3521159875673246E-2"/>
    <n v="-4.1588311688311688E-2"/>
    <n v="888.11995386389844"/>
    <n v="0"/>
    <n v="0"/>
    <n v="27720"/>
    <n v="770000"/>
    <n v="3.4121667805878331E-2"/>
    <n v="3.4121667805878331E-2"/>
    <s v="0000033"/>
    <n v="0"/>
    <n v="28.788927335640139"/>
    <s v="33 Connaught Mansions"/>
    <s v="Connaught Mansions ASTs - Legacy Portfolio"/>
    <b v="0"/>
    <s v="AST"/>
    <s v=""/>
    <b v="0"/>
    <n v="0"/>
    <s v="070044"/>
    <n v="3208"/>
    <d v="2018-03-04T00:00:00"/>
    <s v="F033"/>
    <n v="0"/>
    <n v="2.3885167057352854E-2"/>
    <n v="3.392212317699167E-2"/>
    <n v="731500"/>
    <n v="0.91"/>
    <m/>
    <n v="24960"/>
    <n v="-32023"/>
    <s v="AST"/>
  </r>
  <r>
    <m/>
    <s v=""/>
    <n v="4463"/>
    <n v="0"/>
    <b v="0"/>
    <s v=""/>
    <s v="1"/>
    <s v="Harvard Mansions"/>
    <s v="SW11 1TB"/>
    <x v="2"/>
    <s v="South West London/surrey"/>
    <s v="4KB"/>
    <n v="0"/>
    <m/>
    <n v="0"/>
    <n v="917"/>
    <s v="Uncharged"/>
    <m/>
    <d v="2018-09-11T00:00:00"/>
    <m/>
    <m/>
    <m/>
    <s v="30-Jun-2018"/>
    <n v="0"/>
    <n v="24960"/>
    <m/>
    <m/>
    <m/>
    <m/>
    <n v="4"/>
    <m/>
    <m/>
    <m/>
    <n v="0"/>
    <s v=""/>
    <s v=""/>
    <s v=""/>
    <n v="0.03"/>
    <n v="0"/>
    <n v="20"/>
    <n v="0"/>
    <n v="0"/>
    <n v="705000"/>
    <n v="0"/>
    <n v="0"/>
    <n v="0"/>
    <n v="0"/>
    <n v="0"/>
    <n v="0"/>
    <n v="705000"/>
    <n v="0"/>
    <b v="0"/>
    <b v="0"/>
    <n v="0"/>
    <n v="0"/>
    <n v="0"/>
    <n v="646611"/>
    <n v="0"/>
    <n v="0"/>
    <m/>
    <s v="SL"/>
    <n v="0"/>
    <s v=""/>
    <b v="0"/>
    <b v="0"/>
    <b v="0"/>
    <b v="0"/>
    <b v="0"/>
    <n v="0"/>
    <b v="0"/>
    <m/>
    <m/>
    <m/>
    <n v="2080"/>
    <n v="480"/>
    <n v="646611"/>
    <n v="25380"/>
    <n v="-2241"/>
    <n v="-3.4657622589161024E-3"/>
    <n v="-3.1787234042553189E-3"/>
    <n v="768.81134133042531"/>
    <n v="0"/>
    <n v="0"/>
    <n v="25380"/>
    <n v="705000"/>
    <n v="3.726763717805151E-2"/>
    <n v="3.726763717805151E-2"/>
    <s v="0000001"/>
    <n v="0"/>
    <n v="27.219193020719739"/>
    <s v="1 Harvard Mansions"/>
    <s v="Harvard Mansions ASTs - Legacy Portfolio"/>
    <b v="0"/>
    <s v="AST"/>
    <s v=""/>
    <b v="0"/>
    <n v="0"/>
    <s v="070045"/>
    <n v="3214"/>
    <d v="2017-07-01T00:00:00"/>
    <s v="F001"/>
    <n v="0"/>
    <n v="2.60873455803712E-2"/>
    <n v="3.8601261036388182E-2"/>
    <n v="669750"/>
    <n v="0.91"/>
    <m/>
    <n v="24960"/>
    <n v="-2241"/>
    <s v="AST"/>
  </r>
  <r>
    <m/>
    <s v=""/>
    <n v="4465"/>
    <n v="0"/>
    <b v="0"/>
    <s v=""/>
    <s v="11"/>
    <s v="Harvard Mansions"/>
    <s v="SW11 1TB"/>
    <x v="2"/>
    <s v="South West London/surrey"/>
    <s v="4KB"/>
    <n v="0"/>
    <m/>
    <n v="0"/>
    <n v="1074"/>
    <s v="Uncharged"/>
    <m/>
    <d v="2018-09-11T00:00:00"/>
    <m/>
    <m/>
    <m/>
    <s v="07-Jun-2018"/>
    <n v="0"/>
    <n v="24960"/>
    <m/>
    <m/>
    <m/>
    <m/>
    <n v="4"/>
    <m/>
    <m/>
    <m/>
    <n v="0"/>
    <s v=""/>
    <s v=""/>
    <s v=""/>
    <n v="0.03"/>
    <n v="0"/>
    <n v="20"/>
    <n v="0"/>
    <n v="0"/>
    <n v="705000"/>
    <n v="0"/>
    <n v="0"/>
    <n v="0"/>
    <n v="0"/>
    <n v="0"/>
    <n v="0"/>
    <n v="705000"/>
    <n v="0"/>
    <b v="0"/>
    <b v="0"/>
    <n v="0"/>
    <n v="0"/>
    <n v="0"/>
    <n v="732450"/>
    <n v="0"/>
    <n v="0"/>
    <m/>
    <s v="SL"/>
    <n v="0"/>
    <s v=""/>
    <b v="0"/>
    <b v="0"/>
    <b v="0"/>
    <b v="0"/>
    <b v="0"/>
    <n v="0"/>
    <b v="0"/>
    <m/>
    <m/>
    <m/>
    <n v="2080"/>
    <n v="480"/>
    <n v="732450"/>
    <n v="25380"/>
    <n v="-88080"/>
    <n v="-0.12025394224861766"/>
    <n v="-0.12493617021276596"/>
    <n v="656.42458100558656"/>
    <n v="0"/>
    <n v="0"/>
    <n v="25380"/>
    <n v="705000"/>
    <n v="3.726763717805151E-2"/>
    <n v="3.726763717805151E-2"/>
    <s v="0000011"/>
    <n v="0"/>
    <n v="23.240223463687151"/>
    <s v="11 Harvard Mansions"/>
    <s v="Harvard Mansions ASTs - Legacy Portfolio"/>
    <b v="0"/>
    <s v="AST"/>
    <s v=""/>
    <b v="0"/>
    <n v="0"/>
    <s v="070045"/>
    <n v="3216"/>
    <d v="2017-06-08T00:00:00"/>
    <s v="F011"/>
    <n v="0"/>
    <n v="2.60873455803712E-2"/>
    <n v="3.4077411427401186E-2"/>
    <n v="669750"/>
    <n v="0.91"/>
    <m/>
    <n v="24960"/>
    <n v="-88080"/>
    <s v="AST"/>
  </r>
  <r>
    <m/>
    <s v=""/>
    <n v="2800"/>
    <n v="0"/>
    <b v="0"/>
    <s v=""/>
    <s v="17"/>
    <s v="Restoration Square"/>
    <s v="SW11"/>
    <x v="10"/>
    <s v="South West London (outer)"/>
    <s v="4KB"/>
    <n v="2077"/>
    <m/>
    <n v="0"/>
    <n v="885"/>
    <s v="Uncharged"/>
    <m/>
    <d v="2011-09-30T00:00:00"/>
    <m/>
    <m/>
    <m/>
    <s v="30-Jun-2018"/>
    <n v="0"/>
    <n v="24960"/>
    <m/>
    <m/>
    <m/>
    <m/>
    <n v="4"/>
    <m/>
    <m/>
    <m/>
    <n v="0"/>
    <s v=""/>
    <s v=""/>
    <s v=""/>
    <n v="0.03"/>
    <n v="0"/>
    <n v="20"/>
    <n v="0"/>
    <n v="790000"/>
    <n v="757000"/>
    <n v="0"/>
    <n v="0"/>
    <n v="0"/>
    <n v="0"/>
    <n v="0"/>
    <n v="0"/>
    <n v="757000"/>
    <n v="0"/>
    <b v="0"/>
    <b v="0"/>
    <n v="0"/>
    <n v="0"/>
    <n v="0"/>
    <n v="403924"/>
    <n v="0"/>
    <n v="0"/>
    <m/>
    <s v="MB"/>
    <n v="0"/>
    <s v=""/>
    <b v="0"/>
    <b v="0"/>
    <b v="0"/>
    <b v="0"/>
    <b v="0"/>
    <n v="0"/>
    <b v="0"/>
    <m/>
    <m/>
    <m/>
    <n v="2080"/>
    <n v="480"/>
    <n v="403924"/>
    <n v="27252"/>
    <n v="287974"/>
    <n v="0.7129410483160199"/>
    <n v="0.38041479524438571"/>
    <n v="855.36723163841805"/>
    <n v="24225"/>
    <n v="0"/>
    <n v="27252"/>
    <n v="757000"/>
    <n v="3.4707640965028159E-2"/>
    <n v="3.1819509142737956E-2"/>
    <s v="0000017"/>
    <n v="3.0340557275541795E-2"/>
    <n v="28.203389830508474"/>
    <s v="17 Restoration Square"/>
    <s v="Restoration Square ASTs"/>
    <b v="0"/>
    <s v="AST"/>
    <s v=""/>
    <b v="0"/>
    <n v="0"/>
    <s v="018007"/>
    <n v="1511"/>
    <d v="2017-09-01T00:00:00"/>
    <s v="F017"/>
    <n v="0"/>
    <n v="2.429534826177239E-2"/>
    <n v="5.6651746368128655E-2"/>
    <n v="719150"/>
    <n v="0.95"/>
    <m/>
    <n v="22883"/>
    <n v="287974"/>
    <s v="AST"/>
  </r>
  <r>
    <m/>
    <s v=""/>
    <n v="4456"/>
    <n v="0"/>
    <b v="0"/>
    <s v=""/>
    <s v="32"/>
    <s v="Connaught Mansions"/>
    <s v="SW11 4SA"/>
    <x v="2"/>
    <s v="South West London/surrey"/>
    <s v="4KB"/>
    <n v="0"/>
    <m/>
    <n v="0"/>
    <n v="867"/>
    <s v="Uncharged"/>
    <m/>
    <d v="2018-09-11T00:00:00"/>
    <m/>
    <m/>
    <m/>
    <s v="29-Feb-2020"/>
    <n v="0"/>
    <n v="25128"/>
    <m/>
    <m/>
    <m/>
    <m/>
    <n v="4"/>
    <m/>
    <m/>
    <m/>
    <n v="0"/>
    <s v=""/>
    <s v=""/>
    <s v=""/>
    <n v="0.03"/>
    <n v="0"/>
    <n v="20"/>
    <n v="0"/>
    <n v="0"/>
    <n v="770000"/>
    <n v="0"/>
    <n v="0"/>
    <n v="0"/>
    <n v="0"/>
    <n v="0"/>
    <n v="0"/>
    <n v="770000"/>
    <n v="0"/>
    <b v="0"/>
    <b v="0"/>
    <n v="0"/>
    <n v="0"/>
    <n v="0"/>
    <n v="735803"/>
    <n v="0"/>
    <n v="0"/>
    <m/>
    <s v="SL"/>
    <n v="0"/>
    <s v=""/>
    <b v="0"/>
    <b v="0"/>
    <b v="0"/>
    <b v="0"/>
    <b v="0"/>
    <n v="0"/>
    <b v="0"/>
    <m/>
    <m/>
    <m/>
    <n v="2094"/>
    <n v="483.23076923076923"/>
    <n v="735803"/>
    <n v="27720"/>
    <n v="-32023"/>
    <n v="-4.3521159875673246E-2"/>
    <n v="-4.1588311688311688E-2"/>
    <n v="888.11995386389844"/>
    <n v="24396"/>
    <n v="0"/>
    <n v="27720"/>
    <n v="770000"/>
    <n v="3.4351332877648667E-2"/>
    <n v="3.4351332877648667E-2"/>
    <s v="0000032"/>
    <n v="3.000491883915396E-2"/>
    <n v="28.982698961937718"/>
    <s v="32 Connaught Mansions"/>
    <s v="Connaught Mansions ASTs - Legacy Portfolio"/>
    <b v="0"/>
    <s v="AST"/>
    <s v=""/>
    <b v="0"/>
    <n v="0"/>
    <s v="070044"/>
    <n v="3207"/>
    <d v="2018-04-11T00:00:00"/>
    <s v="F032"/>
    <n v="0"/>
    <n v="2.404593260485427E-2"/>
    <n v="3.415044515991373E-2"/>
    <n v="731500"/>
    <n v="0.91"/>
    <m/>
    <n v="25128"/>
    <n v="-32023"/>
    <s v="AST"/>
  </r>
  <r>
    <m/>
    <s v=""/>
    <n v="4482"/>
    <n v="0"/>
    <b v="0"/>
    <s v=""/>
    <s v="3"/>
    <s v="Harvard Mansions"/>
    <s v="SW11 1TB"/>
    <x v="2"/>
    <s v="South West London/surrey"/>
    <s v="4KB"/>
    <n v="0"/>
    <m/>
    <n v="0"/>
    <n v="915"/>
    <s v="Uncharged"/>
    <m/>
    <d v="2018-09-11T00:00:00"/>
    <m/>
    <m/>
    <m/>
    <s v="07-Apr-2019"/>
    <n v="0"/>
    <n v="25164"/>
    <m/>
    <m/>
    <m/>
    <m/>
    <n v="4"/>
    <m/>
    <m/>
    <m/>
    <n v="0"/>
    <s v=""/>
    <s v=""/>
    <s v=""/>
    <n v="0.03"/>
    <n v="0"/>
    <n v="20"/>
    <n v="0"/>
    <n v="0"/>
    <n v="705000"/>
    <n v="0"/>
    <n v="0"/>
    <n v="0"/>
    <n v="0"/>
    <n v="0"/>
    <n v="0"/>
    <n v="705000"/>
    <n v="0"/>
    <b v="0"/>
    <b v="0"/>
    <n v="0"/>
    <n v="0"/>
    <n v="0"/>
    <n v="646611"/>
    <n v="0"/>
    <n v="0"/>
    <m/>
    <s v="SL"/>
    <n v="0"/>
    <s v=""/>
    <b v="0"/>
    <b v="0"/>
    <b v="0"/>
    <b v="0"/>
    <b v="0"/>
    <n v="0"/>
    <b v="0"/>
    <m/>
    <m/>
    <m/>
    <n v="2097"/>
    <n v="483.92307692307691"/>
    <n v="646611"/>
    <n v="25380"/>
    <n v="-2241"/>
    <n v="-3.4657622589161024E-3"/>
    <n v="-3.1787234042553189E-3"/>
    <n v="770.49180327868851"/>
    <n v="0"/>
    <n v="0"/>
    <n v="25380"/>
    <n v="705000"/>
    <n v="3.7572228443449047E-2"/>
    <n v="3.7572228443449047E-2"/>
    <s v="0000003"/>
    <n v="0"/>
    <n v="27.501639344262294"/>
    <s v="3 Harvard Mansions"/>
    <s v="Harvard Mansions ASTs - Legacy Portfolio"/>
    <b v="0"/>
    <s v="AST"/>
    <s v=""/>
    <b v="0"/>
    <n v="0"/>
    <s v="070045"/>
    <n v="3233"/>
    <d v="2018-04-08T00:00:00"/>
    <s v="F003"/>
    <n v="0"/>
    <n v="2.6300559462518466E-2"/>
    <n v="3.8916752112166358E-2"/>
    <n v="669750"/>
    <n v="0.91"/>
    <m/>
    <n v="25164"/>
    <n v="-2241"/>
    <s v="AST"/>
  </r>
  <r>
    <m/>
    <s v=""/>
    <n v="4462"/>
    <n v="0"/>
    <b v="0"/>
    <s v=""/>
    <s v="COTTAGE"/>
    <s v="Connaught Mansions"/>
    <s v="SW11 4SA"/>
    <x v="2"/>
    <s v="South West London/surrey"/>
    <s v="3KB"/>
    <n v="0"/>
    <m/>
    <n v="0"/>
    <n v="762"/>
    <s v="Uncharged"/>
    <m/>
    <d v="2018-09-11T00:00:00"/>
    <m/>
    <m/>
    <m/>
    <s v="25-May-2018"/>
    <n v="0"/>
    <n v="25200"/>
    <m/>
    <m/>
    <m/>
    <m/>
    <n v="4"/>
    <m/>
    <m/>
    <m/>
    <n v="0"/>
    <s v=""/>
    <s v=""/>
    <s v=""/>
    <n v="0.03"/>
    <n v="0"/>
    <n v="20"/>
    <n v="0"/>
    <n v="0"/>
    <n v="750000"/>
    <n v="0"/>
    <n v="0"/>
    <n v="0"/>
    <n v="0"/>
    <n v="0"/>
    <n v="0"/>
    <n v="750000"/>
    <n v="0"/>
    <b v="0"/>
    <b v="0"/>
    <n v="0"/>
    <n v="0"/>
    <n v="0"/>
    <n v="664270"/>
    <n v="0"/>
    <n v="0"/>
    <m/>
    <s v="SL"/>
    <n v="0"/>
    <s v=""/>
    <b v="0"/>
    <b v="0"/>
    <b v="0"/>
    <b v="0"/>
    <b v="0"/>
    <n v="0"/>
    <b v="0"/>
    <m/>
    <m/>
    <m/>
    <n v="2100"/>
    <n v="484.61538461538464"/>
    <n v="664270"/>
    <n v="27000"/>
    <n v="21230"/>
    <n v="3.1959895825492649E-2"/>
    <n v="2.8306666666666667E-2"/>
    <n v="984.25196850393706"/>
    <n v="0"/>
    <n v="0"/>
    <n v="27000"/>
    <n v="750000"/>
    <n v="3.5368421052631577E-2"/>
    <n v="3.5368421052631577E-2"/>
    <s v="C0000000"/>
    <n v="0"/>
    <n v="33.070866141732282"/>
    <s v="COTTAGE Connaught Mansions"/>
    <s v="Connaught Mansions ASTs - Legacy Portfolio"/>
    <b v="0"/>
    <s v="AST"/>
    <s v=""/>
    <b v="0"/>
    <n v="0"/>
    <s v="070044"/>
    <n v="3213"/>
    <d v="2017-05-26T00:00:00"/>
    <s v="COTT"/>
    <n v="0"/>
    <n v="2.475789431521767E-2"/>
    <n v="3.7936381290740208E-2"/>
    <n v="712500"/>
    <n v="0.91"/>
    <m/>
    <n v="25200"/>
    <n v="21230"/>
    <s v="AST"/>
  </r>
  <r>
    <m/>
    <s v=""/>
    <n v="2194"/>
    <n v="0"/>
    <b v="0"/>
    <s v=""/>
    <s v="117"/>
    <s v="Delaware Mansions"/>
    <s v="W9"/>
    <x v="10"/>
    <s v="W9"/>
    <s v="2KB"/>
    <n v="2275"/>
    <m/>
    <n v="0"/>
    <n v="736"/>
    <s v="HSBC"/>
    <m/>
    <d v="1990-06-24T00:00:00"/>
    <d v="2007-12-13T00:00:00"/>
    <m/>
    <d v="2008-01-15T00:00:00"/>
    <s v="06-May-2019"/>
    <n v="0"/>
    <n v="25200"/>
    <d v="2008-02-11T00:00:00"/>
    <d v="2008-04-18T00:00:00"/>
    <m/>
    <m/>
    <n v="4"/>
    <m/>
    <m/>
    <m/>
    <n v="0"/>
    <s v=""/>
    <s v=""/>
    <s v=""/>
    <n v="0.03"/>
    <n v="0"/>
    <n v="20"/>
    <n v="0"/>
    <n v="700000"/>
    <n v="710000"/>
    <n v="0"/>
    <n v="0"/>
    <n v="0"/>
    <n v="0"/>
    <n v="0"/>
    <n v="0"/>
    <n v="710000"/>
    <n v="0"/>
    <b v="1"/>
    <b v="0"/>
    <n v="0"/>
    <n v="0"/>
    <n v="0"/>
    <n v="102921"/>
    <n v="0"/>
    <n v="0"/>
    <m/>
    <s v="PY"/>
    <n v="0"/>
    <s v="Link"/>
    <b v="0"/>
    <b v="0"/>
    <b v="0"/>
    <b v="0"/>
    <b v="0"/>
    <n v="0"/>
    <b v="0"/>
    <m/>
    <n v="9"/>
    <m/>
    <n v="2100"/>
    <n v="484.61538461538464"/>
    <n v="102921"/>
    <n v="25560"/>
    <n v="546019"/>
    <n v="5.3052243954100717"/>
    <n v="0.76904084507042259"/>
    <n v="964.67391304347825"/>
    <n v="24480"/>
    <n v="0"/>
    <n v="25560"/>
    <n v="710000"/>
    <n v="3.7361008154188288E-2"/>
    <n v="3.3189028910303932E-2"/>
    <s v="0000117"/>
    <n v="2.9411764705882353E-2"/>
    <n v="34.239130434782609"/>
    <s v="117 Delaware Mansions"/>
    <s v="Delaware Mansions ASTs"/>
    <b v="0"/>
    <s v="AST"/>
    <s v="reg"/>
    <b v="0"/>
    <n v="539"/>
    <s v="013009"/>
    <n v="870"/>
    <d v="2011-05-07T00:00:00"/>
    <s v="F117"/>
    <n v="0"/>
    <n v="2.6152705262553876E-2"/>
    <n v="0.21750663129973474"/>
    <n v="674500"/>
    <n v="0.875"/>
    <m/>
    <n v="22386"/>
    <n v="546019"/>
    <s v="AST"/>
  </r>
  <r>
    <m/>
    <s v=""/>
    <n v="4411"/>
    <n v="0"/>
    <b v="0"/>
    <s v=""/>
    <s v="29"/>
    <s v="Bridge Avenue Mansions"/>
    <s v="W6 9JB"/>
    <x v="2"/>
    <s v="West London (outer)"/>
    <s v="4KB"/>
    <n v="0"/>
    <m/>
    <n v="0"/>
    <n v="746"/>
    <s v="Uncharged"/>
    <m/>
    <d v="2018-09-11T00:00:00"/>
    <m/>
    <m/>
    <m/>
    <s v="26-Aug-2017"/>
    <n v="0"/>
    <n v="25224"/>
    <m/>
    <m/>
    <m/>
    <m/>
    <n v="4"/>
    <m/>
    <m/>
    <m/>
    <n v="0"/>
    <s v=""/>
    <s v=""/>
    <s v=""/>
    <n v="0.03"/>
    <n v="0"/>
    <n v="20"/>
    <n v="0"/>
    <n v="0"/>
    <n v="700000"/>
    <n v="0"/>
    <n v="0"/>
    <n v="0"/>
    <n v="0"/>
    <n v="0"/>
    <n v="0"/>
    <n v="700000"/>
    <n v="0"/>
    <b v="0"/>
    <b v="0"/>
    <n v="0"/>
    <n v="0"/>
    <n v="0"/>
    <n v="639452"/>
    <n v="0"/>
    <n v="0"/>
    <m/>
    <s v="PY"/>
    <n v="0"/>
    <s v=""/>
    <b v="0"/>
    <b v="0"/>
    <b v="0"/>
    <b v="0"/>
    <b v="0"/>
    <n v="0"/>
    <b v="0"/>
    <m/>
    <m/>
    <m/>
    <n v="2102"/>
    <n v="485.07692307692309"/>
    <n v="639452"/>
    <n v="25200"/>
    <n v="348"/>
    <n v="5.4421598493710238E-4"/>
    <n v="4.9714285714285713E-4"/>
    <n v="938.33780160857907"/>
    <n v="0"/>
    <n v="0"/>
    <n v="25200"/>
    <n v="700000"/>
    <n v="3.7930827067669176E-2"/>
    <n v="3.7930827067669176E-2"/>
    <s v="0000029"/>
    <n v="0"/>
    <n v="33.812332439678286"/>
    <s v="29 Bridge Avenue Mansions"/>
    <s v="Bridge Avenue Mansions ASTs - Legacy Portfolio"/>
    <b v="0"/>
    <s v="AST"/>
    <s v=""/>
    <b v="0"/>
    <n v="0"/>
    <s v="070043"/>
    <n v="3162"/>
    <d v="2018-09-03T00:00:00"/>
    <s v="F029"/>
    <n v="0"/>
    <n v="2.6551578495197729E-2"/>
    <n v="3.9446275873716873E-2"/>
    <n v="665000"/>
    <n v="0.91"/>
    <m/>
    <n v="25224"/>
    <n v="348"/>
    <s v="AST"/>
  </r>
  <r>
    <m/>
    <s v=""/>
    <n v="4397"/>
    <n v="0"/>
    <b v="0"/>
    <s v=""/>
    <s v="12"/>
    <s v="Bridge Avenue Mansions"/>
    <s v="W6 9JB"/>
    <x v="2"/>
    <s v="West London (outer)"/>
    <s v="4KB"/>
    <n v="0"/>
    <m/>
    <n v="0"/>
    <n v="924"/>
    <s v="Uncharged"/>
    <m/>
    <d v="2018-09-11T00:00:00"/>
    <m/>
    <m/>
    <m/>
    <s v="15-Dec-2019"/>
    <n v="0"/>
    <n v="25680"/>
    <m/>
    <m/>
    <m/>
    <m/>
    <n v="4"/>
    <m/>
    <m/>
    <m/>
    <n v="0"/>
    <s v=""/>
    <s v=""/>
    <s v=""/>
    <n v="0.03"/>
    <n v="0"/>
    <n v="20"/>
    <n v="0"/>
    <n v="0"/>
    <n v="700000"/>
    <n v="0"/>
    <n v="0"/>
    <n v="0"/>
    <n v="0"/>
    <n v="0"/>
    <n v="0"/>
    <n v="700000"/>
    <n v="0"/>
    <b v="0"/>
    <b v="0"/>
    <n v="0"/>
    <n v="0"/>
    <n v="0"/>
    <n v="672833"/>
    <n v="0"/>
    <n v="0"/>
    <m/>
    <s v="PY"/>
    <n v="0"/>
    <s v=""/>
    <b v="0"/>
    <b v="0"/>
    <b v="0"/>
    <b v="0"/>
    <b v="0"/>
    <n v="0"/>
    <b v="0"/>
    <m/>
    <m/>
    <m/>
    <n v="2140"/>
    <n v="493.84615384615387"/>
    <n v="672833"/>
    <n v="25200"/>
    <n v="-33033"/>
    <n v="-4.9095392170122452E-2"/>
    <n v="-4.7190000000000003E-2"/>
    <n v="757.57575757575762"/>
    <n v="25176"/>
    <n v="0"/>
    <n v="25200"/>
    <n v="700000"/>
    <n v="3.8616541353383459E-2"/>
    <n v="3.8616541353383459E-2"/>
    <s v="0000012"/>
    <n v="2.0019065776930411E-2"/>
    <n v="27.792207792207794"/>
    <s v="12 Bridge Avenue Mansions"/>
    <s v="Bridge Avenue Mansions ASTs - Legacy Portfolio"/>
    <b v="0"/>
    <s v="AST"/>
    <s v=""/>
    <b v="0"/>
    <n v="0"/>
    <s v="070043"/>
    <n v="3148"/>
    <d v="2017-12-16T00:00:00"/>
    <s v="F012"/>
    <n v="0"/>
    <n v="2.7031578487023374E-2"/>
    <n v="3.8166974568726565E-2"/>
    <n v="665000"/>
    <n v="0.91"/>
    <m/>
    <n v="25680"/>
    <n v="-33033"/>
    <s v="AST"/>
  </r>
  <r>
    <m/>
    <s v=""/>
    <n v="1640"/>
    <n v="0"/>
    <b v="0"/>
    <s v=""/>
    <s v="67"/>
    <s v="Delaware Mansions"/>
    <s v="W9"/>
    <x v="10"/>
    <s v="MaidaVale"/>
    <s v="4KB"/>
    <n v="2456"/>
    <m/>
    <n v="0"/>
    <n v="884"/>
    <s v="HSBC"/>
    <d v="2005-05-01T00:00:00"/>
    <d v="1990-06-24T00:00:00"/>
    <m/>
    <m/>
    <d v="2016-12-10T00:00:00"/>
    <s v="09-Jan-20120"/>
    <n v="0"/>
    <n v="25740"/>
    <d v="2016-12-14T00:00:00"/>
    <d v="2017-01-09T00:00:00"/>
    <m/>
    <m/>
    <n v="4"/>
    <m/>
    <m/>
    <m/>
    <n v="0"/>
    <s v=""/>
    <s v=""/>
    <s v=""/>
    <n v="0.03"/>
    <n v="0"/>
    <n v="20"/>
    <n v="0"/>
    <n v="905000"/>
    <n v="905000"/>
    <n v="0"/>
    <n v="0"/>
    <n v="0"/>
    <n v="0"/>
    <n v="0"/>
    <n v="0"/>
    <n v="905000"/>
    <n v="0"/>
    <b v="1"/>
    <b v="0"/>
    <n v="0"/>
    <n v="0"/>
    <n v="0"/>
    <n v="142771"/>
    <n v="0"/>
    <n v="0"/>
    <m/>
    <s v="PY"/>
    <n v="0"/>
    <s v="Duffin"/>
    <b v="0"/>
    <b v="0"/>
    <b v="0"/>
    <b v="0"/>
    <b v="0"/>
    <n v="0"/>
    <b v="1"/>
    <m/>
    <n v="3"/>
    <m/>
    <n v="2145"/>
    <n v="495"/>
    <n v="142771"/>
    <n v="32580"/>
    <n v="684399"/>
    <n v="4.7936835912054967"/>
    <n v="0.75624198895027628"/>
    <n v="1023.7556561085972"/>
    <n v="25740"/>
    <n v="0"/>
    <n v="32580"/>
    <n v="905000"/>
    <n v="2.9938935737132886E-2"/>
    <n v="2.6455364931666184E-2"/>
    <s v="0000067"/>
    <n v="0"/>
    <n v="29.117647058823529"/>
    <s v="67 Delaware Mansions"/>
    <s v="Delaware Mansions ASTs"/>
    <b v="0"/>
    <s v="AST"/>
    <s v="AST"/>
    <b v="0"/>
    <n v="539"/>
    <s v="013009"/>
    <n v="454"/>
    <d v="2017-01-10T00:00:00"/>
    <s v="F067"/>
    <n v="0"/>
    <n v="2.0957254659093094E-2"/>
    <n v="0.15931106457193689"/>
    <n v="859750"/>
    <n v="0.875"/>
    <m/>
    <n v="22745"/>
    <n v="684399"/>
    <s v="AST"/>
  </r>
  <r>
    <m/>
    <s v=""/>
    <n v="2801"/>
    <n v="0"/>
    <b v="0"/>
    <s v=""/>
    <s v="18"/>
    <s v="Restoration Square"/>
    <s v="SW11"/>
    <x v="10"/>
    <s v="South West London (outer)"/>
    <s v="4KB"/>
    <n v="2077"/>
    <m/>
    <n v="0"/>
    <n v="907"/>
    <s v="Uncharged"/>
    <m/>
    <d v="2011-09-30T00:00:00"/>
    <m/>
    <m/>
    <m/>
    <s v="31-Oct-2018"/>
    <n v="0"/>
    <n v="25740"/>
    <m/>
    <m/>
    <m/>
    <m/>
    <n v="4"/>
    <m/>
    <m/>
    <m/>
    <n v="0"/>
    <s v=""/>
    <s v=""/>
    <s v=""/>
    <n v="0.03"/>
    <n v="0"/>
    <n v="20"/>
    <n v="0"/>
    <n v="735000"/>
    <n v="705000"/>
    <n v="0"/>
    <n v="0"/>
    <n v="0"/>
    <n v="0"/>
    <n v="0"/>
    <n v="0"/>
    <n v="705000"/>
    <n v="0"/>
    <b v="0"/>
    <b v="0"/>
    <n v="0"/>
    <n v="0"/>
    <n v="0"/>
    <n v="405386"/>
    <n v="0"/>
    <n v="0"/>
    <m/>
    <s v="MB"/>
    <n v="0"/>
    <s v=""/>
    <b v="0"/>
    <b v="0"/>
    <b v="0"/>
    <b v="0"/>
    <b v="0"/>
    <n v="0"/>
    <b v="0"/>
    <m/>
    <m/>
    <m/>
    <n v="2145"/>
    <n v="495"/>
    <n v="405386"/>
    <n v="25380"/>
    <n v="238984"/>
    <n v="0.58952208512380788"/>
    <n v="0.33898439716312057"/>
    <n v="777.28776185226025"/>
    <n v="25044"/>
    <n v="0"/>
    <n v="25380"/>
    <n v="705000"/>
    <n v="3.8432250839865623E-2"/>
    <n v="3.5331093691675995E-2"/>
    <s v="0000018"/>
    <n v="2.7791087685673215E-2"/>
    <n v="28.379272326350605"/>
    <s v="18 Restoration Square"/>
    <s v="Restoration Square ASTs"/>
    <b v="0"/>
    <s v="AST"/>
    <s v=""/>
    <b v="0"/>
    <n v="0"/>
    <s v="018007"/>
    <n v="1512"/>
    <d v="2014-06-23T00:00:00"/>
    <s v="F018"/>
    <n v="0"/>
    <n v="2.6902575129757803E-2"/>
    <n v="5.837152738377744E-2"/>
    <n v="669750"/>
    <n v="0.95"/>
    <m/>
    <n v="23663"/>
    <n v="238984"/>
    <s v="AST"/>
  </r>
  <r>
    <m/>
    <s v=""/>
    <n v="1062"/>
    <n v="0"/>
    <b v="0"/>
    <s v=""/>
    <s v="H002"/>
    <s v="Du Cane Court"/>
    <s v="SW17"/>
    <x v="2"/>
    <s v="South West London (Outer)"/>
    <s v="4KB"/>
    <n v="4181"/>
    <d v="2002-12-31T00:00:00"/>
    <m/>
    <n v="1144"/>
    <s v="RBS"/>
    <d v="2004-06-01T00:00:00"/>
    <d v="2000-05-17T00:00:00"/>
    <d v="2002-03-22T00:00:00"/>
    <m/>
    <d v="2005-07-31T00:00:00"/>
    <s v="30-Apr-2019"/>
    <n v="0"/>
    <n v="25800"/>
    <d v="2012-07-02T00:00:00"/>
    <d v="2012-07-08T00:00:00"/>
    <m/>
    <m/>
    <n v="4"/>
    <m/>
    <m/>
    <m/>
    <n v="0"/>
    <s v=""/>
    <s v=""/>
    <s v=""/>
    <n v="0.03"/>
    <n v="0"/>
    <n v="20"/>
    <n v="0"/>
    <n v="600000"/>
    <n v="575000"/>
    <n v="0"/>
    <n v="0"/>
    <n v="0"/>
    <n v="0"/>
    <n v="0"/>
    <n v="0"/>
    <n v="575000"/>
    <n v="0"/>
    <b v="1"/>
    <b v="0"/>
    <n v="0"/>
    <n v="0"/>
    <n v="0"/>
    <n v="159860"/>
    <n v="0"/>
    <n v="0"/>
    <m/>
    <s v="MB"/>
    <n v="0"/>
    <s v="Askey"/>
    <b v="0"/>
    <b v="0"/>
    <b v="0"/>
    <b v="0"/>
    <b v="0"/>
    <n v="0"/>
    <b v="1"/>
    <m/>
    <n v="0"/>
    <m/>
    <n v="2150"/>
    <n v="496.15384615384613"/>
    <n v="159860"/>
    <n v="20700"/>
    <n v="365690"/>
    <n v="2.2875641186037785"/>
    <n v="0.63598260869565215"/>
    <n v="502.6223776223776"/>
    <n v="25800"/>
    <n v="0"/>
    <n v="20700"/>
    <n v="575000"/>
    <n v="4.7231121281464533E-2"/>
    <n v="3.8590389016018307E-2"/>
    <s v="H0000002"/>
    <n v="0"/>
    <n v="22.552447552447553"/>
    <s v="H002 Du Cane Court"/>
    <s v="Du Cane Court ASTs"/>
    <b v="0"/>
    <s v="AST"/>
    <s v=""/>
    <b v="0"/>
    <n v="539"/>
    <s v="100121"/>
    <n v="307"/>
    <d v="2012-07-09T00:00:00"/>
    <s v="FH002"/>
    <n v="0"/>
    <n v="3.3061784333986328E-2"/>
    <n v="0.13186538220943325"/>
    <n v="546250"/>
    <n v="0.95"/>
    <m/>
    <n v="21080"/>
    <n v="365690"/>
    <s v="AST"/>
  </r>
  <r>
    <m/>
    <s v=""/>
    <n v="4464"/>
    <n v="0"/>
    <b v="0"/>
    <s v=""/>
    <s v="10"/>
    <s v="Harvard Mansions"/>
    <s v="SW11 1TB"/>
    <x v="2"/>
    <s v="South West London/surrey"/>
    <s v="4KB"/>
    <n v="0"/>
    <m/>
    <n v="0"/>
    <n v="926"/>
    <s v="Uncharged"/>
    <m/>
    <d v="2018-09-11T00:00:00"/>
    <m/>
    <m/>
    <m/>
    <s v="18-May-2019"/>
    <n v="0"/>
    <n v="25800"/>
    <m/>
    <m/>
    <m/>
    <m/>
    <n v="4"/>
    <m/>
    <m/>
    <m/>
    <n v="0"/>
    <s v=""/>
    <s v=""/>
    <s v=""/>
    <n v="0.03"/>
    <n v="0"/>
    <n v="20"/>
    <n v="0"/>
    <n v="0"/>
    <n v="705000"/>
    <n v="0"/>
    <n v="0"/>
    <n v="0"/>
    <n v="0"/>
    <n v="0"/>
    <n v="0"/>
    <n v="705000"/>
    <n v="0"/>
    <b v="0"/>
    <b v="0"/>
    <n v="0"/>
    <n v="0"/>
    <n v="0"/>
    <n v="646611"/>
    <n v="0"/>
    <n v="0"/>
    <m/>
    <s v="SL"/>
    <n v="0"/>
    <s v=""/>
    <b v="0"/>
    <b v="0"/>
    <b v="0"/>
    <b v="0"/>
    <b v="0"/>
    <n v="0"/>
    <b v="0"/>
    <m/>
    <m/>
    <m/>
    <n v="2150"/>
    <n v="496.15384615384613"/>
    <n v="646611"/>
    <n v="25380"/>
    <n v="-2241"/>
    <n v="-3.4657622589161024E-3"/>
    <n v="-3.1787234042553189E-3"/>
    <n v="761.33909287257018"/>
    <n v="0"/>
    <n v="0"/>
    <n v="25380"/>
    <n v="705000"/>
    <n v="3.8521836506159014E-2"/>
    <n v="3.8521836506159014E-2"/>
    <s v="0000010"/>
    <n v="0"/>
    <n v="27.861771058315334"/>
    <s v="10 Harvard Mansions"/>
    <s v="Harvard Mansions ASTs - Legacy Portfolio"/>
    <b v="0"/>
    <s v="AST"/>
    <s v=""/>
    <b v="0"/>
    <n v="0"/>
    <s v="070045"/>
    <n v="3215"/>
    <d v="2018-05-19T00:00:00"/>
    <s v="F010"/>
    <n v="0"/>
    <n v="2.6965285095095232E-2"/>
    <n v="3.9900341936651249E-2"/>
    <n v="669750"/>
    <n v="0.91"/>
    <m/>
    <n v="25800"/>
    <n v="-2241"/>
    <s v="AST"/>
  </r>
  <r>
    <m/>
    <s v=""/>
    <n v="1925"/>
    <n v="0"/>
    <b v="0"/>
    <s v=""/>
    <s v="236"/>
    <s v="Circle (the)"/>
    <s v="SE1"/>
    <x v="10"/>
    <s v="South East London (Inner)"/>
    <s v="2KB L"/>
    <n v="4442"/>
    <m/>
    <n v="0"/>
    <n v="809"/>
    <s v="Uncharged"/>
    <m/>
    <d v="2006-12-06T00:00:00"/>
    <m/>
    <m/>
    <d v="2013-02-26T00:00:00"/>
    <s v="29-Nov-2019"/>
    <n v="0"/>
    <n v="25812"/>
    <d v="2013-03-18T00:00:00"/>
    <d v="2013-04-29T00:00:00"/>
    <m/>
    <m/>
    <n v="4"/>
    <m/>
    <m/>
    <m/>
    <n v="0"/>
    <s v="Circle/Chestertons"/>
    <s v=""/>
    <s v=""/>
    <n v="0.03"/>
    <n v="0"/>
    <n v="20"/>
    <n v="0"/>
    <n v="750000"/>
    <n v="700000"/>
    <n v="0"/>
    <n v="0"/>
    <n v="0"/>
    <n v="0"/>
    <n v="0"/>
    <n v="0"/>
    <n v="700000"/>
    <n v="0"/>
    <b v="0"/>
    <b v="0"/>
    <n v="0"/>
    <n v="0"/>
    <n v="0"/>
    <n v="396326"/>
    <n v="0"/>
    <n v="0"/>
    <m/>
    <s v="PY"/>
    <n v="0"/>
    <s v="Vertigo"/>
    <b v="0"/>
    <b v="0"/>
    <b v="0"/>
    <b v="0"/>
    <b v="0"/>
    <n v="0"/>
    <b v="1"/>
    <m/>
    <n v="6"/>
    <m/>
    <n v="2151"/>
    <n v="496.38461538461536"/>
    <n v="396326"/>
    <n v="25200"/>
    <n v="243474"/>
    <n v="0.61432759899678546"/>
    <n v="0.34782000000000002"/>
    <n v="865.26576019777508"/>
    <n v="25800"/>
    <n v="0"/>
    <n v="25200"/>
    <n v="700000"/>
    <n v="3.8815037593984962E-2"/>
    <n v="3.1324812030075186E-2"/>
    <s v="0000236"/>
    <n v="4.6511627906976747E-4"/>
    <n v="31.906056860321385"/>
    <s v="236 Circle (the)"/>
    <s v="Circle ASTs"/>
    <b v="0"/>
    <s v="AST"/>
    <s v=""/>
    <b v="0"/>
    <n v="539"/>
    <s v="070012"/>
    <n v="589"/>
    <d v="2013-11-30T00:00:00"/>
    <s v="F236"/>
    <n v="0"/>
    <n v="2.7170525853078168E-2"/>
    <n v="5.2560266043610561E-2"/>
    <n v="665000"/>
    <n v="0.92500000000000004"/>
    <m/>
    <n v="20831"/>
    <n v="243474"/>
    <s v="AST"/>
  </r>
  <r>
    <m/>
    <s v=""/>
    <n v="4190"/>
    <n v="0"/>
    <b v="0"/>
    <s v=""/>
    <s v="4"/>
    <s v="Rose Court"/>
    <s v="E14"/>
    <x v="2"/>
    <s v="Other"/>
    <s v="4KB"/>
    <n v="0"/>
    <m/>
    <n v="0"/>
    <n v="1245"/>
    <s v="Uncharged"/>
    <m/>
    <d v="2017-06-02T00:00:00"/>
    <m/>
    <m/>
    <m/>
    <s v="31-Mar-2020"/>
    <n v="0"/>
    <n v="25956"/>
    <m/>
    <m/>
    <m/>
    <m/>
    <n v="4"/>
    <m/>
    <m/>
    <m/>
    <n v="0"/>
    <s v=""/>
    <s v=""/>
    <s v=""/>
    <n v="0.03"/>
    <n v="0"/>
    <n v="20"/>
    <n v="0"/>
    <n v="750000"/>
    <n v="700000"/>
    <n v="0"/>
    <n v="0"/>
    <n v="0"/>
    <n v="0"/>
    <n v="0"/>
    <n v="0"/>
    <n v="700000"/>
    <n v="0"/>
    <b v="0"/>
    <b v="0"/>
    <n v="0"/>
    <n v="0"/>
    <n v="0"/>
    <n v="739368"/>
    <n v="0"/>
    <n v="0"/>
    <m/>
    <s v="PY"/>
    <n v="0"/>
    <s v=""/>
    <b v="0"/>
    <b v="0"/>
    <b v="0"/>
    <b v="0"/>
    <b v="0"/>
    <n v="0"/>
    <b v="0"/>
    <m/>
    <m/>
    <m/>
    <n v="2163"/>
    <n v="499.15384615384613"/>
    <n v="739368"/>
    <n v="25200"/>
    <n v="-99568"/>
    <n v="-0.13466636370521851"/>
    <n v="-0.14224000000000001"/>
    <n v="562.24899598393574"/>
    <n v="25200"/>
    <n v="0"/>
    <n v="25200"/>
    <n v="700000"/>
    <n v="3.9031578947368424E-2"/>
    <n v="3.9031578947368424E-2"/>
    <s v="0000004"/>
    <n v="0.03"/>
    <n v="20.848192771084339"/>
    <s v="4 Rose Court"/>
    <s v="Rose Court ASTs"/>
    <b v="0"/>
    <s v="AST"/>
    <s v="AST"/>
    <b v="0"/>
    <n v="0"/>
    <s v="070032"/>
    <n v="2937"/>
    <d v="2016-04-01T00:00:00"/>
    <s v="F004"/>
    <n v="0"/>
    <n v="2.7322104797865218E-2"/>
    <n v="3.5105657805044307E-2"/>
    <n v="665000"/>
    <n v="0.95"/>
    <m/>
    <n v="25956"/>
    <n v="-99568"/>
    <s v="AST"/>
  </r>
  <r>
    <m/>
    <s v=""/>
    <n v="3731"/>
    <n v="0"/>
    <b v="0"/>
    <s v=""/>
    <s v="35"/>
    <s v="Stamford Street"/>
    <s v="SE1"/>
    <x v="10"/>
    <s v="London City Fringe"/>
    <s v="2KB"/>
    <n v="3016"/>
    <m/>
    <n v="0"/>
    <n v="618"/>
    <s v="Uncharged"/>
    <m/>
    <d v="2015-05-29T00:00:00"/>
    <m/>
    <m/>
    <d v="2015-11-13T00:00:00"/>
    <s v="28-Feb-2019"/>
    <n v="0"/>
    <n v="25976"/>
    <d v="2015-11-23T00:00:00"/>
    <d v="2015-11-30T00:00:00"/>
    <m/>
    <m/>
    <n v="4"/>
    <m/>
    <m/>
    <m/>
    <n v="0"/>
    <s v="Go Native"/>
    <s v=""/>
    <s v=""/>
    <n v="0.03"/>
    <n v="0"/>
    <n v="20"/>
    <n v="0"/>
    <n v="610000"/>
    <n v="600000"/>
    <n v="0"/>
    <n v="0"/>
    <n v="0"/>
    <n v="0"/>
    <n v="0"/>
    <n v="0"/>
    <n v="600000"/>
    <n v="0"/>
    <b v="0"/>
    <b v="0"/>
    <n v="0"/>
    <n v="0"/>
    <n v="0"/>
    <n v="649395"/>
    <n v="0"/>
    <n v="0"/>
    <m/>
    <s v="FC"/>
    <n v="0"/>
    <s v="Black"/>
    <b v="0"/>
    <b v="0"/>
    <b v="0"/>
    <b v="0"/>
    <b v="0"/>
    <n v="0"/>
    <b v="0"/>
    <m/>
    <n v="1"/>
    <m/>
    <n v="2164.6666666666665"/>
    <n v="499.53846153846155"/>
    <n v="649395"/>
    <n v="21600"/>
    <n v="-100995"/>
    <n v="-0.15552167786940152"/>
    <n v="-0.168325"/>
    <n v="970.87378640776694"/>
    <n v="25220"/>
    <n v="0"/>
    <n v="21600"/>
    <n v="600000"/>
    <n v="4.5571929824561402E-2"/>
    <n v="4.0280701754385966E-2"/>
    <s v="0000035"/>
    <n v="2.9976209357652658E-2"/>
    <n v="42.032362459546924"/>
    <s v="35 Stamford Street"/>
    <s v="Stamford Street ASTs"/>
    <b v="0"/>
    <s v=""/>
    <s v="AST"/>
    <b v="0"/>
    <n v="0"/>
    <s v="070029"/>
    <n v="2460"/>
    <d v="2015-12-01T00:00:00"/>
    <s v="F035"/>
    <n v="0"/>
    <n v="3.1900350333933243E-2"/>
    <n v="3.5355985186211782E-2"/>
    <n v="570000"/>
    <n v="0.95"/>
    <m/>
    <n v="22960"/>
    <n v="-100995"/>
    <s v="AST"/>
  </r>
  <r>
    <m/>
    <s v=""/>
    <n v="1990"/>
    <n v="0"/>
    <b v="0"/>
    <s v=""/>
    <s v="4"/>
    <s v="Boston House"/>
    <s v="NW1 6HA"/>
    <x v="10"/>
    <s v="NW1"/>
    <s v="4KB"/>
    <n v="2805"/>
    <m/>
    <n v="0"/>
    <n v="825"/>
    <s v="Uncharged"/>
    <m/>
    <d v="2007-01-24T00:00:00"/>
    <m/>
    <m/>
    <d v="2017-09-09T00:00:00"/>
    <s v="25-Sep-2019"/>
    <n v="0"/>
    <n v="26000"/>
    <d v="2017-10-09T00:00:00"/>
    <d v="2017-10-27T00:00:00"/>
    <m/>
    <m/>
    <n v="4"/>
    <m/>
    <m/>
    <m/>
    <n v="0"/>
    <s v=""/>
    <s v=""/>
    <s v=""/>
    <n v="0.03"/>
    <n v="0"/>
    <n v="20"/>
    <n v="0"/>
    <n v="1100000"/>
    <n v="1100000"/>
    <n v="0"/>
    <n v="0"/>
    <n v="0"/>
    <n v="0"/>
    <n v="0"/>
    <n v="0"/>
    <n v="1100000"/>
    <n v="0"/>
    <b v="0"/>
    <b v="0"/>
    <n v="0"/>
    <n v="0"/>
    <n v="0"/>
    <n v="515723"/>
    <n v="0"/>
    <n v="0"/>
    <m/>
    <s v="PY"/>
    <n v="0"/>
    <s v="Askey"/>
    <b v="0"/>
    <b v="0"/>
    <b v="0"/>
    <b v="0"/>
    <b v="0"/>
    <n v="0"/>
    <b v="0"/>
    <m/>
    <n v="2"/>
    <m/>
    <n v="2166.6666666666665"/>
    <n v="500"/>
    <n v="515723"/>
    <n v="39600"/>
    <n v="489677"/>
    <n v="0.94949614424797812"/>
    <n v="0.44516090909090911"/>
    <n v="1333.3333333333333"/>
    <n v="26000"/>
    <n v="0"/>
    <n v="39600"/>
    <n v="1100000"/>
    <n v="2.4880382775119617E-2"/>
    <n v="2.1680382775119616E-2"/>
    <s v="0000004"/>
    <n v="0"/>
    <n v="31.515151515151516"/>
    <s v="4 Boston House"/>
    <s v="Boston and Balcombe ASTs"/>
    <b v="0"/>
    <s v="AST"/>
    <s v="AST"/>
    <b v="0"/>
    <n v="539"/>
    <s v="070021"/>
    <n v="652"/>
    <d v="2018-09-26T00:00:00"/>
    <s v="F04BO"/>
    <n v="0"/>
    <n v="1.7416267645986458E-2"/>
    <n v="4.3930559622122729E-2"/>
    <n v="1045000"/>
    <n v="0.9"/>
    <m/>
    <n v="22656"/>
    <n v="489677"/>
    <s v="AST"/>
  </r>
  <r>
    <d v="2001-10-12T00:00:00"/>
    <s v="14:37:12"/>
    <n v="688"/>
    <n v="30"/>
    <b v="0"/>
    <s v=""/>
    <s v="106"/>
    <s v="Clifton Court"/>
    <s v="NW8"/>
    <x v="10"/>
    <s v="North West London (Inner)"/>
    <s v="4KB"/>
    <n v="4296"/>
    <m/>
    <n v="0"/>
    <n v="988"/>
    <s v="Uncharged"/>
    <d v="2004-06-01T00:00:00"/>
    <d v="2000-05-17T00:00:00"/>
    <m/>
    <m/>
    <d v="2019-03-05T00:00:00"/>
    <s v="24-Mar-2020"/>
    <n v="0"/>
    <n v="26000"/>
    <d v="2013-07-08T00:00:00"/>
    <d v="2013-08-02T00:00:00"/>
    <d v="2019-03-05T00:00:00"/>
    <d v="2019-03-06T00:00:00"/>
    <n v="4"/>
    <d v="2019-04-03T00:00:00"/>
    <m/>
    <m/>
    <n v="0"/>
    <s v=""/>
    <s v=""/>
    <s v=""/>
    <n v="0.03"/>
    <n v="0"/>
    <n v="20"/>
    <n v="0"/>
    <n v="865000"/>
    <n v="880000"/>
    <n v="0"/>
    <n v="0"/>
    <n v="0"/>
    <n v="0"/>
    <n v="0"/>
    <n v="0"/>
    <n v="880000"/>
    <n v="0"/>
    <b v="1"/>
    <b v="0"/>
    <n v="0"/>
    <n v="0"/>
    <n v="0"/>
    <n v="329403"/>
    <n v="0"/>
    <n v="0"/>
    <d v="2001-06-08T00:00:00"/>
    <s v="PY"/>
    <n v="0"/>
    <s v="Duffin"/>
    <b v="0"/>
    <b v="0"/>
    <b v="0"/>
    <b v="0"/>
    <b v="0"/>
    <n v="0"/>
    <b v="1"/>
    <n v="4"/>
    <n v="3"/>
    <n v="4"/>
    <n v="2166.6666666666665"/>
    <n v="500"/>
    <n v="329403"/>
    <n v="31680"/>
    <n v="474917"/>
    <n v="1.4417506822949395"/>
    <n v="0.53967840909090914"/>
    <n v="890.68825910931173"/>
    <n v="34800"/>
    <n v="0"/>
    <n v="31680"/>
    <n v="880000"/>
    <n v="3.1100478468899521E-2"/>
    <n v="2.5316985645933016E-2"/>
    <s v="0000106"/>
    <n v="-0.25287356321839083"/>
    <n v="26.315789473684209"/>
    <s v="106 Clifton Court"/>
    <s v="Clifton Court ASTs"/>
    <b v="0"/>
    <s v="AST"/>
    <s v="AST"/>
    <b v="0"/>
    <n v="539"/>
    <s v="100110"/>
    <n v="59"/>
    <d v="2019-03-25T00:00:00"/>
    <s v="F106"/>
    <n v="0"/>
    <n v="2.1770334557483069E-2"/>
    <n v="6.425260243531479E-2"/>
    <n v="836000"/>
    <n v="0.92500000000000004"/>
    <m/>
    <n v="21165"/>
    <n v="474917"/>
    <s v="AST"/>
  </r>
  <r>
    <d v="2001-07-13T00:00:00"/>
    <s v="10:17:43"/>
    <n v="685"/>
    <n v="30"/>
    <b v="0"/>
    <s v=""/>
    <s v="45"/>
    <s v="Clifton Court"/>
    <s v="NW8"/>
    <x v="10"/>
    <s v="North West London (Inner)"/>
    <s v="3KB"/>
    <n v="4644"/>
    <m/>
    <n v="0"/>
    <n v="963"/>
    <s v="Uncharged"/>
    <d v="2004-06-01T00:00:00"/>
    <d v="2000-05-17T00:00:00"/>
    <m/>
    <m/>
    <d v="2019-03-10T00:00:00"/>
    <s v="17-Mar-2020"/>
    <n v="0"/>
    <n v="26000"/>
    <d v="2014-11-17T00:00:00"/>
    <d v="2015-01-09T00:00:00"/>
    <m/>
    <m/>
    <n v="4"/>
    <m/>
    <m/>
    <m/>
    <n v="0"/>
    <s v=""/>
    <s v=""/>
    <s v=""/>
    <n v="0.03"/>
    <n v="0"/>
    <n v="20"/>
    <n v="0"/>
    <n v="1000000"/>
    <n v="930000"/>
    <n v="0"/>
    <n v="0"/>
    <n v="0"/>
    <n v="0"/>
    <n v="0"/>
    <n v="0"/>
    <n v="930000"/>
    <n v="0"/>
    <b v="1"/>
    <b v="0"/>
    <n v="0"/>
    <n v="0"/>
    <n v="0"/>
    <n v="320350"/>
    <n v="0"/>
    <n v="0"/>
    <d v="2001-06-07T00:00:00"/>
    <s v="PY"/>
    <n v="0"/>
    <s v="Duffin"/>
    <b v="0"/>
    <b v="0"/>
    <b v="0"/>
    <b v="0"/>
    <b v="0"/>
    <n v="0"/>
    <b v="1"/>
    <m/>
    <n v="7"/>
    <m/>
    <n v="2166.6666666666665"/>
    <n v="500"/>
    <n v="320350"/>
    <n v="33480"/>
    <n v="529670"/>
    <n v="1.653410332448884"/>
    <n v="0.56953763440860217"/>
    <n v="965.73208722741435"/>
    <n v="26000"/>
    <n v="0"/>
    <n v="33480"/>
    <n v="930000"/>
    <n v="2.9428409734012451E-2"/>
    <n v="2.3561969439728353E-2"/>
    <s v="0000045"/>
    <n v="0"/>
    <n v="26.998961578400831"/>
    <s v="45 Clifton Court"/>
    <s v="Clifton Court ASTs"/>
    <b v="0"/>
    <s v="AST"/>
    <s v="AST"/>
    <b v="0"/>
    <n v="539"/>
    <s v="100110"/>
    <n v="56"/>
    <d v="2019-03-18T00:00:00"/>
    <s v="F045"/>
    <n v="0"/>
    <n v="2.0599886462994734E-2"/>
    <n v="6.4982050881847983E-2"/>
    <n v="883500"/>
    <n v="0.92500000000000004"/>
    <m/>
    <n v="20817"/>
    <n v="529670"/>
    <s v="AST"/>
  </r>
  <r>
    <d v="2001-06-08T00:00:00"/>
    <s v="10:01:17"/>
    <n v="689"/>
    <n v="30"/>
    <b v="0"/>
    <s v=""/>
    <s v="110"/>
    <s v="Clifton Court"/>
    <s v="NW8"/>
    <x v="10"/>
    <s v="North West London (Inner)"/>
    <s v="3KB"/>
    <n v="4296"/>
    <m/>
    <n v="0"/>
    <n v="1003"/>
    <s v="Uncharged"/>
    <d v="2004-06-01T00:00:00"/>
    <d v="2000-05-17T00:00:00"/>
    <m/>
    <m/>
    <d v="2018-10-01T00:00:00"/>
    <s v="13-Jan-2020"/>
    <n v="0"/>
    <n v="26000"/>
    <d v="2012-10-08T00:00:00"/>
    <d v="2013-03-18T00:00:00"/>
    <m/>
    <m/>
    <n v="4"/>
    <m/>
    <m/>
    <m/>
    <n v="0"/>
    <s v="K.Gold"/>
    <s v=""/>
    <s v=""/>
    <n v="0.03"/>
    <n v="0"/>
    <n v="20"/>
    <n v="0"/>
    <n v="920000"/>
    <n v="920000"/>
    <n v="0"/>
    <n v="0"/>
    <n v="0"/>
    <n v="0"/>
    <n v="0"/>
    <n v="0"/>
    <n v="920000"/>
    <n v="0"/>
    <b v="0"/>
    <b v="0"/>
    <n v="0"/>
    <n v="0"/>
    <n v="0"/>
    <n v="356525"/>
    <n v="0"/>
    <n v="0"/>
    <d v="2001-06-08T00:00:00"/>
    <s v="PY"/>
    <n v="0"/>
    <s v="ARJ"/>
    <b v="0"/>
    <b v="0"/>
    <b v="0"/>
    <b v="0"/>
    <b v="0"/>
    <n v="0"/>
    <b v="1"/>
    <m/>
    <n v="23"/>
    <m/>
    <n v="2166.6666666666665"/>
    <n v="500"/>
    <n v="356525"/>
    <n v="33120"/>
    <n v="484355"/>
    <n v="1.3585442816071804"/>
    <n v="0.52647282608695656"/>
    <n v="917.24825523429706"/>
    <n v="27300"/>
    <n v="0"/>
    <n v="33120"/>
    <n v="920000"/>
    <n v="2.9748283752860413E-2"/>
    <n v="2.4216247139588101E-2"/>
    <s v="0000110"/>
    <n v="-4.7619047619047616E-2"/>
    <n v="25.922233300099702"/>
    <s v="110 Clifton Court"/>
    <s v="Clifton Court ASTs"/>
    <b v="0"/>
    <s v="Vacant"/>
    <s v="AST"/>
    <b v="0"/>
    <n v="539"/>
    <s v="100110"/>
    <n v="60"/>
    <d v="2019-01-14T00:00:00"/>
    <s v="F110"/>
    <n v="0"/>
    <n v="2.0823798272375113E-2"/>
    <n v="5.9364700932613423E-2"/>
    <n v="874000"/>
    <n v="0.92500000000000004"/>
    <m/>
    <n v="21165"/>
    <n v="484355"/>
    <s v="AST"/>
  </r>
  <r>
    <m/>
    <s v=""/>
    <n v="3742"/>
    <n v="0"/>
    <b v="0"/>
    <s v=""/>
    <s v="46"/>
    <s v="Stamford Street"/>
    <s v="SE1"/>
    <x v="10"/>
    <s v="London City Fringe"/>
    <s v="2KB"/>
    <n v="2730"/>
    <m/>
    <n v="0"/>
    <n v="559"/>
    <s v="Uncharged"/>
    <m/>
    <d v="2015-05-29T00:00:00"/>
    <m/>
    <m/>
    <d v="2017-04-02T00:00:00"/>
    <s v="18-Sep-2019"/>
    <n v="0"/>
    <n v="26000"/>
    <m/>
    <m/>
    <m/>
    <m/>
    <n v="4"/>
    <m/>
    <m/>
    <m/>
    <n v="0"/>
    <s v="Go Native"/>
    <s v=""/>
    <s v=""/>
    <n v="0.03"/>
    <n v="0"/>
    <n v="20"/>
    <n v="0"/>
    <n v="610000"/>
    <n v="600000"/>
    <n v="0"/>
    <n v="0"/>
    <n v="0"/>
    <n v="0"/>
    <n v="0"/>
    <n v="0"/>
    <n v="600000"/>
    <n v="0"/>
    <b v="0"/>
    <b v="0"/>
    <n v="0"/>
    <n v="0"/>
    <n v="0"/>
    <n v="618578"/>
    <n v="0"/>
    <n v="0"/>
    <m/>
    <s v="FC"/>
    <n v="0"/>
    <s v=""/>
    <b v="0"/>
    <b v="0"/>
    <b v="0"/>
    <b v="0"/>
    <b v="0"/>
    <n v="0"/>
    <b v="0"/>
    <m/>
    <m/>
    <m/>
    <n v="2166.6666666666665"/>
    <n v="500"/>
    <n v="618578"/>
    <n v="21600"/>
    <n v="-70178"/>
    <n v="-0.11345052685352534"/>
    <n v="-0.11696333333333334"/>
    <n v="1073.3452593917709"/>
    <n v="25220"/>
    <n v="0"/>
    <n v="21600"/>
    <n v="600000"/>
    <n v="4.5614035087719301E-2"/>
    <n v="4.082456140350877E-2"/>
    <s v="0000046"/>
    <n v="3.0927835051546393E-2"/>
    <n v="46.511627906976742"/>
    <s v="46 Stamford Street"/>
    <s v="Stamford Street ASTs"/>
    <b v="0"/>
    <s v=""/>
    <s v="AST"/>
    <b v="0"/>
    <n v="0"/>
    <s v="070029"/>
    <n v="2471"/>
    <d v="2018-09-19T00:00:00"/>
    <s v="F046"/>
    <n v="0"/>
    <n v="3.1929824017641842E-2"/>
    <n v="3.7618538001674806E-2"/>
    <n v="570000"/>
    <n v="0.95"/>
    <m/>
    <n v="23270"/>
    <n v="-70178"/>
    <s v="AST"/>
  </r>
  <r>
    <m/>
    <s v=""/>
    <n v="4446"/>
    <n v="0"/>
    <b v="0"/>
    <s v=""/>
    <s v="17"/>
    <s v="Connaught Mansions"/>
    <s v="SW11 4SA"/>
    <x v="2"/>
    <s v="South West London/surrey"/>
    <s v="4KB"/>
    <n v="0"/>
    <m/>
    <n v="0"/>
    <n v="869"/>
    <s v="Uncharged"/>
    <m/>
    <d v="2018-09-11T00:00:00"/>
    <m/>
    <m/>
    <m/>
    <s v="10-May-2018"/>
    <n v="0"/>
    <n v="26250"/>
    <m/>
    <m/>
    <m/>
    <m/>
    <n v="4"/>
    <m/>
    <m/>
    <m/>
    <n v="0"/>
    <s v=""/>
    <s v=""/>
    <s v=""/>
    <n v="0.03"/>
    <n v="0"/>
    <n v="20"/>
    <n v="0"/>
    <n v="0"/>
    <n v="770000"/>
    <n v="0"/>
    <n v="0"/>
    <n v="0"/>
    <n v="0"/>
    <n v="0"/>
    <n v="0"/>
    <n v="770000"/>
    <n v="0"/>
    <b v="0"/>
    <b v="0"/>
    <n v="0"/>
    <n v="0"/>
    <n v="0"/>
    <n v="735798"/>
    <n v="0"/>
    <n v="0"/>
    <m/>
    <s v="SL"/>
    <n v="0"/>
    <s v=""/>
    <b v="0"/>
    <b v="0"/>
    <b v="0"/>
    <b v="0"/>
    <b v="0"/>
    <n v="0"/>
    <b v="0"/>
    <m/>
    <m/>
    <m/>
    <n v="2187.5"/>
    <n v="504.80769230769232"/>
    <n v="735798"/>
    <n v="27720"/>
    <n v="-32018"/>
    <n v="-4.3514660273607703E-2"/>
    <n v="-4.1581818181818185E-2"/>
    <n v="886.07594936708858"/>
    <n v="0"/>
    <n v="0"/>
    <n v="27720"/>
    <n v="770000"/>
    <n v="3.5885167464114832E-2"/>
    <n v="3.5885167464114832E-2"/>
    <s v="0000017"/>
    <n v="0"/>
    <n v="30.207134637514386"/>
    <s v="17 Connaught Mansions"/>
    <s v="Connaught Mansions ASTs - Legacy Portfolio"/>
    <b v="0"/>
    <s v="AST"/>
    <s v=""/>
    <b v="0"/>
    <n v="0"/>
    <s v="070044"/>
    <n v="3197"/>
    <d v="1976-09-01T00:00:00"/>
    <s v="F017"/>
    <n v="0"/>
    <n v="2.5119616797095852E-2"/>
    <n v="3.5675552257548947E-2"/>
    <n v="731500"/>
    <n v="0.91"/>
    <m/>
    <n v="26250"/>
    <n v="-32018"/>
    <s v="AST"/>
  </r>
  <r>
    <m/>
    <s v=""/>
    <n v="1940"/>
    <n v="0"/>
    <b v="0"/>
    <s v=""/>
    <s v="342"/>
    <s v="Circle (the)"/>
    <s v="SE1"/>
    <x v="10"/>
    <s v="South East London (Inner)"/>
    <s v="2KB Std"/>
    <n v="3201"/>
    <m/>
    <n v="0"/>
    <n v="572"/>
    <s v="Uncharged"/>
    <m/>
    <d v="2006-12-06T00:00:00"/>
    <m/>
    <m/>
    <n v="-626974"/>
    <s v="28-May-2020"/>
    <n v="0"/>
    <n v="26400"/>
    <d v="2013-09-02T00:00:00"/>
    <d v="2013-10-25T00:00:00"/>
    <m/>
    <m/>
    <n v="4"/>
    <m/>
    <m/>
    <m/>
    <n v="0"/>
    <s v="Circle/Chestertons"/>
    <s v=""/>
    <s v=""/>
    <n v="0.03"/>
    <n v="0"/>
    <n v="20"/>
    <n v="0"/>
    <n v="565000"/>
    <n v="520000"/>
    <n v="0"/>
    <n v="0"/>
    <n v="0"/>
    <n v="0"/>
    <n v="0"/>
    <n v="0"/>
    <n v="520000"/>
    <n v="0"/>
    <b v="0"/>
    <b v="0"/>
    <n v="0"/>
    <n v="0"/>
    <n v="0"/>
    <n v="368807"/>
    <n v="0"/>
    <n v="0"/>
    <m/>
    <s v="PY"/>
    <n v="0"/>
    <s v="Supreme"/>
    <b v="0"/>
    <b v="0"/>
    <b v="0"/>
    <b v="0"/>
    <b v="0"/>
    <n v="0"/>
    <b v="1"/>
    <m/>
    <n v="7"/>
    <m/>
    <n v="2200"/>
    <n v="507.69230769230768"/>
    <n v="368807"/>
    <n v="18720"/>
    <n v="106473"/>
    <n v="0.28869571347615419"/>
    <n v="0.20475576923076924"/>
    <n v="909.09090909090912"/>
    <n v="24360"/>
    <n v="0"/>
    <n v="18720"/>
    <n v="520000"/>
    <n v="5.3441295546558708E-2"/>
    <n v="4.5870445344129554E-2"/>
    <s v="0000342"/>
    <n v="8.3743842364532015E-2"/>
    <n v="46.153846153846153"/>
    <s v="342 Circle (the)"/>
    <s v="Circle ASTs"/>
    <b v="0"/>
    <s v="AST"/>
    <s v="AST"/>
    <b v="0"/>
    <n v="539"/>
    <s v="070012"/>
    <n v="604"/>
    <d v="2018-05-29T00:00:00"/>
    <s v="F342"/>
    <n v="0"/>
    <n v="3.7408906245521206E-2"/>
    <n v="6.1441350082834655E-2"/>
    <n v="494000"/>
    <n v="0.92500000000000004"/>
    <m/>
    <n v="22660"/>
    <n v="106473"/>
    <s v="AST"/>
  </r>
  <r>
    <m/>
    <s v=""/>
    <n v="4400"/>
    <n v="0"/>
    <b v="0"/>
    <s v=""/>
    <s v="15"/>
    <s v="Bridge Avenue Mansions"/>
    <s v="W6 9JB"/>
    <x v="2"/>
    <s v="West London (outer)"/>
    <s v="4KB"/>
    <n v="0"/>
    <m/>
    <n v="0"/>
    <n v="921"/>
    <s v="Uncharged"/>
    <m/>
    <d v="2018-09-11T00:00:00"/>
    <m/>
    <m/>
    <m/>
    <s v="30-Oct-2019"/>
    <n v="0"/>
    <n v="26412"/>
    <m/>
    <m/>
    <m/>
    <m/>
    <n v="4"/>
    <m/>
    <m/>
    <m/>
    <n v="0"/>
    <s v=""/>
    <s v=""/>
    <s v=""/>
    <n v="0.03"/>
    <n v="0"/>
    <n v="20"/>
    <n v="0"/>
    <n v="0"/>
    <n v="700000"/>
    <n v="0"/>
    <n v="0"/>
    <n v="0"/>
    <n v="0"/>
    <n v="0"/>
    <n v="0"/>
    <n v="700000"/>
    <n v="0"/>
    <b v="0"/>
    <b v="0"/>
    <n v="0"/>
    <n v="0"/>
    <n v="0"/>
    <n v="682371"/>
    <n v="0"/>
    <n v="0"/>
    <m/>
    <s v="PY"/>
    <n v="0"/>
    <s v=""/>
    <b v="0"/>
    <b v="0"/>
    <b v="0"/>
    <b v="0"/>
    <b v="0"/>
    <n v="0"/>
    <b v="0"/>
    <m/>
    <m/>
    <m/>
    <n v="2201"/>
    <n v="507.92307692307691"/>
    <n v="682371"/>
    <n v="25200"/>
    <n v="-42571"/>
    <n v="-6.238688338162085E-2"/>
    <n v="-6.0815714285714285E-2"/>
    <n v="760.04343105320299"/>
    <n v="25164"/>
    <n v="0"/>
    <n v="25200"/>
    <n v="700000"/>
    <n v="3.9717293233082707E-2"/>
    <n v="3.9717293233082707E-2"/>
    <s v="0000015"/>
    <n v="4.959465903671912E-2"/>
    <n v="28.677524429967427"/>
    <s v="15 Bridge Avenue Mansions"/>
    <s v="Bridge Avenue Mansions ASTs - Legacy Portfolio"/>
    <b v="0"/>
    <s v="AST"/>
    <s v=""/>
    <b v="0"/>
    <n v="0"/>
    <s v="070043"/>
    <n v="3151"/>
    <d v="2017-11-06T00:00:00"/>
    <s v="F015"/>
    <n v="0"/>
    <n v="2.7802104789690862E-2"/>
    <n v="3.8706216999257005E-2"/>
    <n v="665000"/>
    <n v="0.91"/>
    <m/>
    <n v="26412"/>
    <n v="-42571"/>
    <s v="AST"/>
  </r>
  <r>
    <m/>
    <s v=""/>
    <n v="4395"/>
    <n v="0"/>
    <b v="0"/>
    <s v=""/>
    <s v="10"/>
    <s v="Bridge Avenue Mansions"/>
    <s v="W6 9JB"/>
    <x v="2"/>
    <s v="West London (outer)"/>
    <s v="4KB"/>
    <n v="0"/>
    <m/>
    <n v="0"/>
    <n v="1034"/>
    <s v="Uncharged"/>
    <m/>
    <d v="2018-09-11T00:00:00"/>
    <m/>
    <m/>
    <m/>
    <s v="31-Dec-2019"/>
    <n v="0"/>
    <n v="26460"/>
    <m/>
    <m/>
    <m/>
    <m/>
    <n v="4"/>
    <m/>
    <m/>
    <m/>
    <n v="0"/>
    <s v=""/>
    <s v=""/>
    <s v=""/>
    <n v="0.03"/>
    <n v="0"/>
    <n v="20"/>
    <n v="0"/>
    <n v="0"/>
    <n v="700000"/>
    <n v="0"/>
    <n v="0"/>
    <n v="0"/>
    <n v="0"/>
    <n v="0"/>
    <n v="0"/>
    <n v="700000"/>
    <n v="0"/>
    <b v="0"/>
    <b v="0"/>
    <n v="0"/>
    <n v="0"/>
    <n v="0"/>
    <n v="663296"/>
    <n v="0"/>
    <n v="0"/>
    <m/>
    <s v="PY"/>
    <n v="0"/>
    <s v=""/>
    <b v="0"/>
    <b v="0"/>
    <b v="0"/>
    <b v="0"/>
    <b v="0"/>
    <n v="0"/>
    <b v="0"/>
    <m/>
    <m/>
    <m/>
    <n v="2205"/>
    <n v="508.84615384615387"/>
    <n v="663296"/>
    <n v="25200"/>
    <n v="-23496"/>
    <n v="-3.5423099189502122E-2"/>
    <n v="-3.3565714285714289E-2"/>
    <n v="676.98259187620886"/>
    <n v="25200"/>
    <n v="0"/>
    <n v="25200"/>
    <n v="700000"/>
    <n v="3.9789473684210527E-2"/>
    <n v="3.9789473684210527E-2"/>
    <s v="0000010"/>
    <n v="0.05"/>
    <n v="25.589941972920695"/>
    <s v="10 Bridge Avenue Mansions"/>
    <s v="Bridge Avenue Mansions ASTs - Legacy Portfolio"/>
    <b v="0"/>
    <s v="AST"/>
    <s v=""/>
    <b v="0"/>
    <n v="0"/>
    <s v="070043"/>
    <n v="3146"/>
    <d v="2017-01-01T00:00:00"/>
    <s v="F010"/>
    <n v="0"/>
    <n v="2.7852631104619881E-2"/>
    <n v="3.9891692396758008E-2"/>
    <n v="665000"/>
    <n v="0.91"/>
    <m/>
    <n v="26460"/>
    <n v="-23496"/>
    <s v="AST"/>
  </r>
  <r>
    <m/>
    <s v=""/>
    <n v="3698"/>
    <n v="0"/>
    <b v="0"/>
    <s v=""/>
    <s v="1"/>
    <s v="Stamford Street"/>
    <s v="SE1"/>
    <x v="10"/>
    <s v="London City Fringe"/>
    <s v="2KB"/>
    <n v="3412"/>
    <m/>
    <n v="0"/>
    <n v="700"/>
    <s v="Uncharged"/>
    <m/>
    <d v="2015-05-02T00:00:00"/>
    <m/>
    <m/>
    <d v="2017-08-18T00:00:00"/>
    <s v="07-Sep-2019"/>
    <n v="0"/>
    <n v="26512"/>
    <d v="2017-05-08T00:00:00"/>
    <d v="2017-06-02T00:00:00"/>
    <d v="2017-06-05T00:00:00"/>
    <m/>
    <n v="4"/>
    <m/>
    <m/>
    <m/>
    <n v="0"/>
    <s v="Go Native"/>
    <s v=""/>
    <s v=""/>
    <n v="0.03"/>
    <n v="0"/>
    <n v="20"/>
    <n v="0"/>
    <n v="610000"/>
    <n v="600000"/>
    <n v="0"/>
    <n v="0"/>
    <n v="0"/>
    <n v="0"/>
    <n v="0"/>
    <n v="0"/>
    <n v="600000"/>
    <n v="0"/>
    <b v="0"/>
    <b v="0"/>
    <n v="0"/>
    <n v="0"/>
    <n v="0"/>
    <n v="597821"/>
    <n v="0"/>
    <n v="0"/>
    <m/>
    <s v="FC"/>
    <n v="0"/>
    <s v="N.Fleet"/>
    <b v="0"/>
    <b v="0"/>
    <b v="0"/>
    <b v="0"/>
    <b v="0"/>
    <n v="0"/>
    <b v="0"/>
    <n v="95"/>
    <n v="3"/>
    <m/>
    <n v="2209.3333333333335"/>
    <n v="509.84615384615387"/>
    <n v="597821"/>
    <n v="21600"/>
    <n v="-49421"/>
    <n v="-8.2668557979729718E-2"/>
    <n v="-8.2368333333333335E-2"/>
    <n v="857.14285714285711"/>
    <n v="25740"/>
    <n v="0"/>
    <n v="21600"/>
    <n v="600000"/>
    <n v="4.6512280701754387E-2"/>
    <n v="4.0526315789473681E-2"/>
    <s v="0000001"/>
    <n v="2.9992229992229991E-2"/>
    <n v="37.874285714285712"/>
    <s v="1 Stamford Street"/>
    <s v="Stamford Street ASTs"/>
    <b v="0"/>
    <s v=""/>
    <s v="AST"/>
    <b v="0"/>
    <n v="0"/>
    <s v="070029"/>
    <n v="2427"/>
    <d v="2017-09-08T00:00:00"/>
    <s v="F001"/>
    <n v="0"/>
    <n v="3.2558595936758479E-2"/>
    <n v="3.8640328794070464E-2"/>
    <n v="570000"/>
    <n v="0.95"/>
    <m/>
    <n v="23100"/>
    <n v="-49421"/>
    <s v="AST"/>
  </r>
  <r>
    <m/>
    <s v=""/>
    <n v="4478"/>
    <n v="0"/>
    <b v="0"/>
    <s v=""/>
    <s v="26"/>
    <s v="Harvard Mansions"/>
    <s v="SW11 1TB"/>
    <x v="2"/>
    <s v="South West London/surrey"/>
    <s v="5KB"/>
    <n v="0"/>
    <m/>
    <n v="0"/>
    <n v="1010"/>
    <s v="Uncharged"/>
    <m/>
    <d v="2018-09-11T00:00:00"/>
    <m/>
    <m/>
    <m/>
    <s v="14-Jul-2019"/>
    <n v="0"/>
    <n v="26532"/>
    <m/>
    <m/>
    <m/>
    <m/>
    <n v="4"/>
    <m/>
    <m/>
    <m/>
    <n v="0"/>
    <s v=""/>
    <s v=""/>
    <s v=""/>
    <n v="0.03"/>
    <n v="0"/>
    <n v="20"/>
    <n v="0"/>
    <n v="0"/>
    <n v="730000"/>
    <n v="0"/>
    <n v="0"/>
    <n v="0"/>
    <n v="0"/>
    <n v="0"/>
    <n v="0"/>
    <n v="730000"/>
    <n v="0"/>
    <b v="0"/>
    <b v="0"/>
    <n v="0"/>
    <n v="0"/>
    <n v="0"/>
    <n v="699068"/>
    <n v="0"/>
    <n v="0"/>
    <m/>
    <s v="SL"/>
    <n v="0"/>
    <s v=""/>
    <b v="0"/>
    <b v="0"/>
    <b v="0"/>
    <b v="0"/>
    <b v="0"/>
    <n v="0"/>
    <b v="0"/>
    <m/>
    <m/>
    <m/>
    <n v="2211"/>
    <n v="510.23076923076923"/>
    <n v="699068"/>
    <n v="26280"/>
    <n v="-31848"/>
    <n v="-4.555779981346593E-2"/>
    <n v="-4.3627397260273974E-2"/>
    <n v="722.77227722772273"/>
    <n v="26532"/>
    <n v="0"/>
    <n v="26280"/>
    <n v="730000"/>
    <n v="3.8258111031002164E-2"/>
    <n v="3.8258111031002164E-2"/>
    <s v="0000026"/>
    <n v="0"/>
    <n v="26.26930693069307"/>
    <s v="26 Harvard Mansions"/>
    <s v="Harvard Mansions ASTs - Legacy Portfolio"/>
    <b v="0"/>
    <s v="AST"/>
    <s v=""/>
    <b v="0"/>
    <n v="0"/>
    <s v="070045"/>
    <n v="3229"/>
    <d v="2017-07-15T00:00:00"/>
    <s v="F026"/>
    <n v="0"/>
    <n v="2.6780677265629292E-2"/>
    <n v="3.7953389369846713E-2"/>
    <n v="693500"/>
    <n v="0.91"/>
    <m/>
    <n v="26532"/>
    <n v="-31848"/>
    <s v="AST"/>
  </r>
  <r>
    <m/>
    <s v=""/>
    <n v="4399"/>
    <n v="0"/>
    <b v="0"/>
    <s v=""/>
    <s v="14"/>
    <s v="Bridge Avenue Mansions"/>
    <s v="W6 9JB"/>
    <x v="2"/>
    <s v="West London (outer)"/>
    <s v="4KB"/>
    <n v="0"/>
    <m/>
    <n v="0"/>
    <n v="957"/>
    <s v="Uncharged"/>
    <m/>
    <d v="2018-09-11T00:00:00"/>
    <m/>
    <m/>
    <m/>
    <s v="21-Oct-2019"/>
    <n v="0"/>
    <n v="26623"/>
    <m/>
    <m/>
    <m/>
    <m/>
    <n v="4"/>
    <m/>
    <m/>
    <m/>
    <n v="0"/>
    <s v=""/>
    <s v=""/>
    <s v=""/>
    <n v="0.03"/>
    <n v="0"/>
    <n v="20"/>
    <n v="0"/>
    <n v="0"/>
    <n v="700000"/>
    <n v="0"/>
    <n v="0"/>
    <n v="0"/>
    <n v="0"/>
    <n v="0"/>
    <n v="0"/>
    <n v="700000"/>
    <n v="0"/>
    <b v="0"/>
    <b v="0"/>
    <n v="0"/>
    <n v="0"/>
    <n v="0"/>
    <n v="663296"/>
    <n v="0"/>
    <n v="0"/>
    <m/>
    <s v="PY"/>
    <n v="0"/>
    <s v=""/>
    <b v="0"/>
    <b v="0"/>
    <b v="0"/>
    <b v="0"/>
    <b v="0"/>
    <n v="0"/>
    <b v="0"/>
    <m/>
    <m/>
    <m/>
    <n v="2218.5833333333335"/>
    <n v="511.98076923076923"/>
    <n v="663296"/>
    <n v="25200"/>
    <n v="-23496"/>
    <n v="-3.5423099189502122E-2"/>
    <n v="-3.3565714285714289E-2"/>
    <n v="731.45245559038665"/>
    <n v="25848"/>
    <n v="0"/>
    <n v="25200"/>
    <n v="700000"/>
    <n v="4.0034586466165416E-2"/>
    <n v="4.0034586466165416E-2"/>
    <s v="0000014"/>
    <n v="2.9982977406375736E-2"/>
    <n v="27.819226750261233"/>
    <s v="14 Bridge Avenue Mansions"/>
    <s v="Bridge Avenue Mansions ASTs - Legacy Portfolio"/>
    <b v="0"/>
    <s v="AST"/>
    <s v=""/>
    <b v="0"/>
    <n v="0"/>
    <s v="070043"/>
    <n v="3150"/>
    <d v="2017-10-22T00:00:00"/>
    <s v="F014"/>
    <n v="0"/>
    <n v="2.8024210049066332E-2"/>
    <n v="4.0137434870706291E-2"/>
    <n v="665000"/>
    <n v="0.91"/>
    <m/>
    <n v="26623"/>
    <n v="-23496"/>
    <s v="AST"/>
  </r>
  <r>
    <m/>
    <s v=""/>
    <n v="3719"/>
    <n v="0"/>
    <b v="0"/>
    <s v=""/>
    <s v="23"/>
    <s v="Stamford Street"/>
    <s v="SE1"/>
    <x v="10"/>
    <s v="London City Fringe"/>
    <s v="3KB"/>
    <n v="3522"/>
    <m/>
    <n v="0"/>
    <n v="722"/>
    <s v="Uncharged"/>
    <m/>
    <d v="2015-05-29T00:00:00"/>
    <m/>
    <m/>
    <m/>
    <s v="13-Jun-2019"/>
    <n v="0"/>
    <n v="26652"/>
    <m/>
    <m/>
    <m/>
    <m/>
    <n v="4"/>
    <m/>
    <m/>
    <m/>
    <n v="0"/>
    <s v="Go Native"/>
    <s v=""/>
    <s v=""/>
    <n v="0.03"/>
    <n v="0"/>
    <n v="20"/>
    <n v="0"/>
    <n v="775000"/>
    <n v="785000"/>
    <n v="0"/>
    <n v="0"/>
    <n v="0"/>
    <n v="0"/>
    <n v="0"/>
    <n v="0"/>
    <n v="785000"/>
    <n v="0"/>
    <b v="0"/>
    <b v="0"/>
    <n v="0"/>
    <n v="0"/>
    <n v="0"/>
    <n v="639902"/>
    <n v="0"/>
    <n v="0"/>
    <m/>
    <s v="FC"/>
    <n v="0"/>
    <s v=""/>
    <b v="0"/>
    <b v="0"/>
    <b v="0"/>
    <b v="0"/>
    <b v="0"/>
    <n v="0"/>
    <b v="0"/>
    <m/>
    <m/>
    <m/>
    <n v="2221"/>
    <n v="512.53846153846155"/>
    <n v="639902"/>
    <n v="28260"/>
    <n v="77588"/>
    <n v="0.1212498163781329"/>
    <n v="9.8838216560509548E-2"/>
    <n v="1087.2576177285318"/>
    <n v="26652"/>
    <n v="0"/>
    <n v="28260"/>
    <n v="785000"/>
    <n v="3.5738518270197785E-2"/>
    <n v="3.1015755950385519E-2"/>
    <s v="0000023"/>
    <n v="0"/>
    <n v="36.914127423822713"/>
    <s v="23 Stamford Street"/>
    <s v="Stamford Street ASTs"/>
    <b v="0"/>
    <s v=""/>
    <s v=""/>
    <b v="0"/>
    <n v="0"/>
    <s v="070029"/>
    <n v="2448"/>
    <d v="2015-06-14T00:00:00"/>
    <s v="F023"/>
    <n v="0"/>
    <n v="2.5016962363102111E-2"/>
    <n v="3.6146159880731735E-2"/>
    <n v="745750"/>
    <n v="0.95"/>
    <m/>
    <n v="23130"/>
    <n v="77588"/>
    <s v="AST"/>
  </r>
  <r>
    <m/>
    <s v=""/>
    <n v="3729"/>
    <n v="0"/>
    <b v="0"/>
    <s v=""/>
    <s v="33"/>
    <s v="Stamford Street"/>
    <s v="SE1"/>
    <x v="10"/>
    <s v="London City Fringe"/>
    <s v="3KB"/>
    <n v="3764"/>
    <m/>
    <n v="0"/>
    <n v="770"/>
    <s v="Uncharged"/>
    <m/>
    <d v="2015-05-29T00:00:00"/>
    <m/>
    <m/>
    <d v="2018-05-06T00:00:00"/>
    <s v="25-May-2020"/>
    <n v="0"/>
    <n v="26780"/>
    <d v="2018-02-27T00:00:00"/>
    <d v="2018-03-23T00:00:00"/>
    <m/>
    <m/>
    <n v="4"/>
    <m/>
    <m/>
    <m/>
    <n v="0"/>
    <s v="Go Native"/>
    <s v=""/>
    <s v=""/>
    <n v="0.03"/>
    <n v="0"/>
    <n v="20"/>
    <n v="0"/>
    <n v="775000"/>
    <n v="785000"/>
    <n v="0"/>
    <n v="0"/>
    <n v="0"/>
    <n v="0"/>
    <n v="0"/>
    <n v="0"/>
    <n v="785000"/>
    <n v="0"/>
    <b v="0"/>
    <b v="0"/>
    <n v="0"/>
    <n v="0"/>
    <n v="0"/>
    <n v="703419"/>
    <n v="0"/>
    <n v="0"/>
    <m/>
    <s v="FC"/>
    <n v="0"/>
    <s v="N.Fleet"/>
    <b v="0"/>
    <b v="0"/>
    <b v="0"/>
    <b v="0"/>
    <b v="0"/>
    <n v="0"/>
    <b v="0"/>
    <m/>
    <n v="3"/>
    <m/>
    <n v="2231.6666666666665"/>
    <n v="515"/>
    <n v="703419"/>
    <n v="28260"/>
    <n v="14071"/>
    <n v="2.0003724664815706E-2"/>
    <n v="1.792484076433121E-2"/>
    <n v="1019.4805194805194"/>
    <n v="50232"/>
    <n v="0"/>
    <n v="28260"/>
    <n v="785000"/>
    <n v="3.5910157559503858E-2"/>
    <n v="3.0862889708347302E-2"/>
    <s v="0000033"/>
    <n v="-0.4668737060041408"/>
    <n v="34.779220779220779"/>
    <s v="33 Stamford Street"/>
    <s v="Stamford Street ASTs"/>
    <b v="0"/>
    <s v=""/>
    <s v="AST"/>
    <b v="0"/>
    <n v="0"/>
    <s v="070029"/>
    <n v="2458"/>
    <d v="2018-05-26T00:00:00"/>
    <s v="F033"/>
    <n v="0"/>
    <n v="2.5137109863570265E-2"/>
    <n v="3.2720185266533884E-2"/>
    <n v="745750"/>
    <n v="0.95"/>
    <m/>
    <n v="23016"/>
    <n v="14071"/>
    <s v="AST"/>
  </r>
  <r>
    <m/>
    <s v=""/>
    <n v="3690"/>
    <n v="0"/>
    <b v="0"/>
    <s v=""/>
    <s v="41"/>
    <s v="Townshend Court"/>
    <s v="NW8"/>
    <x v="10"/>
    <s v="North West London"/>
    <s v="4KB"/>
    <n v="4005"/>
    <m/>
    <n v="0"/>
    <n v="798"/>
    <s v="RBS"/>
    <m/>
    <d v="2000-05-17T00:00:00"/>
    <m/>
    <m/>
    <d v="2018-09-20T00:00:00"/>
    <s v="11-Jan-2020"/>
    <n v="0"/>
    <n v="27000"/>
    <d v="2018-10-01T00:00:00"/>
    <d v="2018-11-07T00:00:00"/>
    <m/>
    <m/>
    <n v="4"/>
    <m/>
    <m/>
    <m/>
    <n v="0"/>
    <s v=""/>
    <s v=""/>
    <s v=""/>
    <n v="0.03"/>
    <n v="0"/>
    <n v="20"/>
    <n v="0"/>
    <n v="800000"/>
    <n v="775000"/>
    <n v="0"/>
    <n v="0"/>
    <n v="0"/>
    <n v="0"/>
    <n v="0"/>
    <n v="0"/>
    <n v="775000"/>
    <n v="0"/>
    <b v="0"/>
    <b v="0"/>
    <n v="0"/>
    <n v="0"/>
    <n v="0"/>
    <n v="230737"/>
    <n v="0"/>
    <n v="0"/>
    <m/>
    <s v="PY"/>
    <n v="0"/>
    <s v="N.Fleet"/>
    <b v="0"/>
    <b v="0"/>
    <b v="0"/>
    <b v="0"/>
    <b v="0"/>
    <n v="0"/>
    <b v="0"/>
    <m/>
    <n v="5"/>
    <m/>
    <n v="2250"/>
    <n v="519.23076923076928"/>
    <n v="230737"/>
    <n v="27900"/>
    <n v="477613"/>
    <n v="2.0699454357125213"/>
    <n v="0.61627483870967736"/>
    <n v="971.17794486215541"/>
    <n v="28200"/>
    <n v="0"/>
    <n v="27900"/>
    <n v="775000"/>
    <n v="3.66723259762309E-2"/>
    <n v="3.1232597623089983E-2"/>
    <s v="0000041"/>
    <n v="-4.2553191489361701E-2"/>
    <n v="33.834586466165412"/>
    <s v="41 Townshend Court"/>
    <s v="Townshend Court ASTs"/>
    <b v="0"/>
    <s v="Vacant"/>
    <s v="AST"/>
    <b v="0"/>
    <n v="0"/>
    <s v="101103"/>
    <n v="2418"/>
    <d v="2019-01-12T00:00:00"/>
    <s v="F041"/>
    <n v="0"/>
    <n v="2.5670627746193438E-2"/>
    <n v="9.9658919029024393E-2"/>
    <n v="736250"/>
    <n v="0.95"/>
    <m/>
    <n v="22995"/>
    <n v="477613"/>
    <s v="AST"/>
  </r>
  <r>
    <m/>
    <s v=""/>
    <n v="4384"/>
    <n v="0"/>
    <b v="0"/>
    <s v=""/>
    <s v="20"/>
    <s v="Aynhoe Mansions"/>
    <s v="W14 0QB"/>
    <x v="2"/>
    <s v="West London (outer)"/>
    <s v="4KB"/>
    <n v="0"/>
    <m/>
    <n v="0"/>
    <n v="982"/>
    <s v="Uncharged"/>
    <m/>
    <d v="2018-09-11T00:00:00"/>
    <m/>
    <m/>
    <m/>
    <s v="22-Jul-2018"/>
    <n v="0"/>
    <n v="27048"/>
    <m/>
    <m/>
    <m/>
    <m/>
    <n v="4"/>
    <m/>
    <m/>
    <m/>
    <n v="0"/>
    <s v=""/>
    <s v=""/>
    <s v=""/>
    <n v="0.03"/>
    <n v="0"/>
    <n v="20"/>
    <n v="0"/>
    <n v="0"/>
    <n v="890000"/>
    <n v="0"/>
    <n v="0"/>
    <n v="0"/>
    <n v="0"/>
    <n v="0"/>
    <n v="0"/>
    <n v="890000"/>
    <n v="0"/>
    <b v="0"/>
    <b v="0"/>
    <n v="0"/>
    <n v="0"/>
    <n v="0"/>
    <n v="810696"/>
    <n v="0"/>
    <n v="0"/>
    <m/>
    <s v="MB"/>
    <n v="0"/>
    <s v=""/>
    <b v="0"/>
    <b v="0"/>
    <b v="0"/>
    <b v="0"/>
    <b v="0"/>
    <n v="0"/>
    <b v="0"/>
    <m/>
    <m/>
    <m/>
    <n v="2254"/>
    <n v="520.15384615384619"/>
    <n v="810696"/>
    <n v="32040"/>
    <n v="2764"/>
    <n v="3.4094161066540356E-3"/>
    <n v="3.1056179775280899E-3"/>
    <n v="906.31364562118131"/>
    <n v="0"/>
    <n v="0"/>
    <n v="32040"/>
    <n v="890000"/>
    <n v="3.1990538143110585E-2"/>
    <n v="3.1990538143110585E-2"/>
    <s v="0000020"/>
    <n v="0"/>
    <n v="27.543788187372709"/>
    <s v="20 Aynhoe Mansions"/>
    <s v="Aynhoe Mansions ASTs - Legacy Portfolio"/>
    <b v="0"/>
    <s v="AST"/>
    <s v=""/>
    <b v="0"/>
    <n v="0"/>
    <s v="070042"/>
    <n v="3135"/>
    <d v="2015-07-23T00:00:00"/>
    <s v="F020"/>
    <n v="0"/>
    <n v="2.2393376318820477E-2"/>
    <n v="3.336392433168537E-2"/>
    <n v="845500"/>
    <n v="0.91"/>
    <m/>
    <n v="27048"/>
    <n v="2764"/>
    <s v="AST"/>
  </r>
  <r>
    <m/>
    <s v=""/>
    <n v="4451"/>
    <n v="0"/>
    <b v="0"/>
    <s v=""/>
    <s v="23"/>
    <s v="Connaught Mansions"/>
    <s v="SW11 4SA"/>
    <x v="2"/>
    <s v="South West London/surrey"/>
    <s v="4KB"/>
    <n v="0"/>
    <m/>
    <n v="0"/>
    <n v="847"/>
    <s v="Uncharged"/>
    <m/>
    <d v="2018-09-11T00:00:00"/>
    <m/>
    <m/>
    <m/>
    <s v="31-Jan-2020"/>
    <n v="0"/>
    <n v="27090"/>
    <m/>
    <m/>
    <m/>
    <m/>
    <n v="4"/>
    <m/>
    <m/>
    <m/>
    <n v="0"/>
    <s v=""/>
    <s v=""/>
    <s v=""/>
    <n v="0.03"/>
    <n v="0"/>
    <n v="20"/>
    <n v="0"/>
    <n v="0"/>
    <n v="770000"/>
    <n v="0"/>
    <n v="0"/>
    <n v="0"/>
    <n v="0"/>
    <n v="0"/>
    <n v="0"/>
    <n v="770000"/>
    <n v="0"/>
    <b v="0"/>
    <b v="0"/>
    <n v="0"/>
    <n v="0"/>
    <n v="0"/>
    <n v="721496"/>
    <n v="0"/>
    <n v="0"/>
    <m/>
    <s v="SL"/>
    <n v="0"/>
    <s v=""/>
    <b v="0"/>
    <b v="0"/>
    <b v="0"/>
    <b v="0"/>
    <b v="0"/>
    <n v="0"/>
    <b v="0"/>
    <m/>
    <m/>
    <m/>
    <n v="2257.5"/>
    <n v="520.96153846153845"/>
    <n v="721496"/>
    <n v="27720"/>
    <n v="-17716"/>
    <n v="-2.4554536684888065E-2"/>
    <n v="-2.3007792207792206E-2"/>
    <n v="909.09090909090912"/>
    <n v="25800"/>
    <n v="0"/>
    <n v="27720"/>
    <n v="770000"/>
    <n v="3.7033492822966509E-2"/>
    <n v="3.7033492822966509E-2"/>
    <s v="0000023"/>
    <n v="0.05"/>
    <n v="31.983471074380166"/>
    <s v="23 Connaught Mansions"/>
    <s v="Connaught Mansions ASTs - Legacy Portfolio"/>
    <b v="0"/>
    <s v="AST"/>
    <s v=""/>
    <b v="0"/>
    <n v="0"/>
    <s v="070044"/>
    <n v="3202"/>
    <d v="2018-02-01T00:00:00"/>
    <s v="F023"/>
    <n v="0"/>
    <n v="2.5923444534602918E-2"/>
    <n v="3.7546985707474473E-2"/>
    <n v="731500"/>
    <n v="0.91"/>
    <m/>
    <n v="27090"/>
    <n v="-17716"/>
    <s v="AST"/>
  </r>
  <r>
    <m/>
    <s v=""/>
    <n v="2710"/>
    <n v="0"/>
    <b v="0"/>
    <s v=""/>
    <s v="54"/>
    <s v="Delaware Mansions"/>
    <s v="W9"/>
    <x v="10"/>
    <s v="W9"/>
    <s v="4KB"/>
    <n v="2456"/>
    <m/>
    <n v="0"/>
    <n v="900"/>
    <s v="HSBC"/>
    <m/>
    <d v="1977-09-29T00:00:00"/>
    <m/>
    <m/>
    <d v="2016-07-31T00:00:00"/>
    <s v="30-Aug-2019"/>
    <n v="0"/>
    <n v="27144"/>
    <d v="2014-04-16T00:00:00"/>
    <d v="2014-05-01T00:00:00"/>
    <m/>
    <m/>
    <n v="4"/>
    <m/>
    <m/>
    <m/>
    <n v="0"/>
    <s v=""/>
    <s v=""/>
    <s v=""/>
    <n v="0.03"/>
    <n v="0"/>
    <n v="20"/>
    <n v="0"/>
    <n v="905000"/>
    <n v="905000"/>
    <n v="0"/>
    <n v="0"/>
    <n v="0"/>
    <n v="0"/>
    <n v="0"/>
    <n v="0"/>
    <n v="905000"/>
    <n v="0"/>
    <b v="0"/>
    <b v="0"/>
    <n v="0"/>
    <n v="0"/>
    <n v="0"/>
    <n v="148972"/>
    <n v="0"/>
    <n v="0"/>
    <m/>
    <s v="PY"/>
    <n v="0"/>
    <s v="Duffin"/>
    <b v="0"/>
    <b v="0"/>
    <b v="0"/>
    <b v="0"/>
    <b v="0"/>
    <n v="0"/>
    <b v="0"/>
    <m/>
    <n v="2"/>
    <m/>
    <n v="2262"/>
    <n v="522"/>
    <n v="148972"/>
    <n v="32580"/>
    <n v="678198"/>
    <n v="4.552519936632387"/>
    <n v="0.74939005524861879"/>
    <n v="1005.5555555555555"/>
    <n v="26100"/>
    <n v="0"/>
    <n v="32580"/>
    <n v="905000"/>
    <n v="3.1571968595521957E-2"/>
    <n v="2.8715324222157605E-2"/>
    <s v="0000054"/>
    <n v="0.04"/>
    <n v="30.16"/>
    <s v="54 Delaware Mansions"/>
    <s v="Delaware Mansions ASTs"/>
    <b v="0"/>
    <s v="AST"/>
    <s v="AST"/>
    <b v="0"/>
    <n v="0"/>
    <s v="013009"/>
    <n v="1418"/>
    <d v="2016-08-31T00:00:00"/>
    <s v="F054"/>
    <n v="0"/>
    <n v="2.2100377640498176E-2"/>
    <n v="0.16572241763552883"/>
    <n v="859750"/>
    <n v="0.875"/>
    <m/>
    <n v="24688"/>
    <n v="678198"/>
    <s v="AST"/>
  </r>
  <r>
    <m/>
    <s v=""/>
    <n v="1989"/>
    <n v="0"/>
    <b v="0"/>
    <s v=""/>
    <s v="2"/>
    <s v="Boston House"/>
    <s v="NW1 6HA"/>
    <x v="10"/>
    <s v="NW1"/>
    <s v="3KB L"/>
    <n v="2805"/>
    <m/>
    <n v="0"/>
    <n v="820"/>
    <s v="Uncharged"/>
    <m/>
    <d v="2007-01-24T00:00:00"/>
    <m/>
    <m/>
    <d v="2017-11-13T00:00:00"/>
    <s v="25-Sep-2019"/>
    <n v="0"/>
    <n v="27300"/>
    <d v="2018-01-15T00:00:00"/>
    <d v="2018-03-13T00:00:00"/>
    <m/>
    <m/>
    <n v="4"/>
    <m/>
    <m/>
    <m/>
    <n v="0"/>
    <s v="K.Gold"/>
    <s v=""/>
    <s v=""/>
    <n v="0.03"/>
    <n v="0"/>
    <n v="20"/>
    <n v="0"/>
    <n v="1000000"/>
    <n v="1000000"/>
    <n v="0"/>
    <n v="0"/>
    <n v="0"/>
    <n v="0"/>
    <n v="0"/>
    <n v="0"/>
    <n v="1000000"/>
    <n v="0"/>
    <b v="0"/>
    <b v="0"/>
    <n v="0"/>
    <n v="0"/>
    <n v="0"/>
    <n v="543776"/>
    <n v="0"/>
    <n v="0"/>
    <m/>
    <s v="PY"/>
    <n v="0"/>
    <s v="Duffin"/>
    <b v="0"/>
    <b v="0"/>
    <b v="0"/>
    <b v="0"/>
    <b v="0"/>
    <n v="0"/>
    <b v="0"/>
    <m/>
    <n v="8"/>
    <m/>
    <n v="2275"/>
    <n v="525"/>
    <n v="543776"/>
    <n v="36000"/>
    <n v="370224"/>
    <n v="0.68083916906961695"/>
    <n v="0.370224"/>
    <n v="1219.5121951219512"/>
    <n v="26000"/>
    <n v="0"/>
    <n v="36000"/>
    <n v="1000000"/>
    <n v="2.8736842105263158E-2"/>
    <n v="2.5216842105263159E-2"/>
    <s v="0000002"/>
    <n v="0.05"/>
    <n v="33.292682926829265"/>
    <s v="2 Boston House"/>
    <s v="Boston and Balcombe ASTs"/>
    <b v="0"/>
    <s v="AST"/>
    <s v="AST"/>
    <b v="0"/>
    <n v="539"/>
    <s v="070021"/>
    <n v="651"/>
    <d v="2018-10-01T00:00:00"/>
    <s v="F02BO"/>
    <n v="0"/>
    <n v="2.0115789131114357E-2"/>
    <n v="4.405490496086624E-2"/>
    <n v="950000"/>
    <n v="0.9"/>
    <m/>
    <n v="23956"/>
    <n v="370224"/>
    <s v="AST"/>
  </r>
  <r>
    <m/>
    <s v=""/>
    <n v="4481"/>
    <n v="0"/>
    <b v="0"/>
    <s v=""/>
    <s v="29"/>
    <s v="Harvard Mansions"/>
    <s v="SW11 1TB"/>
    <x v="2"/>
    <s v="South West London/surrey"/>
    <s v="4KB"/>
    <n v="0"/>
    <m/>
    <n v="0"/>
    <n v="948"/>
    <s v="Uncharged"/>
    <m/>
    <d v="2018-09-11T00:00:00"/>
    <m/>
    <m/>
    <m/>
    <s v="18-Aug-2018"/>
    <n v="0"/>
    <n v="27300"/>
    <m/>
    <m/>
    <m/>
    <m/>
    <n v="4"/>
    <m/>
    <m/>
    <m/>
    <n v="0"/>
    <s v=""/>
    <s v=""/>
    <s v=""/>
    <n v="0.03"/>
    <n v="0"/>
    <n v="20"/>
    <n v="0"/>
    <n v="0"/>
    <n v="705000"/>
    <n v="0"/>
    <n v="0"/>
    <n v="0"/>
    <n v="0"/>
    <n v="0"/>
    <n v="0"/>
    <n v="705000"/>
    <n v="0"/>
    <b v="0"/>
    <b v="0"/>
    <n v="0"/>
    <n v="0"/>
    <n v="0"/>
    <n v="651380"/>
    <n v="0"/>
    <n v="0"/>
    <m/>
    <s v="SL"/>
    <n v="0"/>
    <s v=""/>
    <b v="0"/>
    <b v="0"/>
    <b v="0"/>
    <b v="0"/>
    <b v="0"/>
    <n v="0"/>
    <b v="0"/>
    <m/>
    <m/>
    <m/>
    <n v="2275"/>
    <n v="525"/>
    <n v="651380"/>
    <n v="25380"/>
    <n v="-7010"/>
    <n v="-1.076176732475667E-2"/>
    <n v="-9.9432624113475181E-3"/>
    <n v="743.6708860759494"/>
    <n v="0"/>
    <n v="0"/>
    <n v="25380"/>
    <n v="705000"/>
    <n v="4.076147816349384E-2"/>
    <n v="4.076147816349384E-2"/>
    <s v="0000029"/>
    <n v="0"/>
    <n v="28.797468354430379"/>
    <s v="29 Harvard Mansions"/>
    <s v="Harvard Mansions ASTs - Legacy Portfolio"/>
    <b v="0"/>
    <s v="AST"/>
    <s v=""/>
    <b v="0"/>
    <n v="0"/>
    <s v="070045"/>
    <n v="3232"/>
    <d v="2017-08-19T00:00:00"/>
    <s v="F029"/>
    <n v="0"/>
    <n v="2.8533034228531002E-2"/>
    <n v="4.1911019681292024E-2"/>
    <n v="669750"/>
    <n v="0.91"/>
    <m/>
    <n v="27300"/>
    <n v="-7010"/>
    <s v="AST"/>
  </r>
  <r>
    <m/>
    <s v=""/>
    <n v="4504"/>
    <n v="0"/>
    <b v="0"/>
    <s v=""/>
    <s v="3"/>
    <s v="Quenington Mansions (ast)"/>
    <s v="SW6 5AU"/>
    <x v="2"/>
    <s v="South West London/surrey"/>
    <s v="4KB"/>
    <n v="0"/>
    <m/>
    <n v="0"/>
    <n v="968"/>
    <s v="Uncharged"/>
    <m/>
    <d v="2018-09-11T00:00:00"/>
    <m/>
    <m/>
    <d v="2019-01-27T00:00:00"/>
    <s v="vacant"/>
    <n v="9"/>
    <n v="27300"/>
    <d v="2019-02-11T00:00:00"/>
    <d v="2019-03-01T00:00:00"/>
    <d v="2019-03-01T00:00:00"/>
    <m/>
    <n v="4"/>
    <m/>
    <m/>
    <m/>
    <n v="0"/>
    <s v="Savills"/>
    <s v=""/>
    <s v=""/>
    <n v="0.03"/>
    <n v="0"/>
    <n v="20"/>
    <n v="0"/>
    <n v="0"/>
    <n v="790000"/>
    <n v="0"/>
    <n v="0"/>
    <n v="0"/>
    <n v="0"/>
    <n v="0"/>
    <n v="0"/>
    <n v="790000"/>
    <n v="0"/>
    <b v="0"/>
    <b v="0"/>
    <n v="0"/>
    <n v="0"/>
    <n v="20000"/>
    <n v="763013"/>
    <n v="0"/>
    <n v="0"/>
    <m/>
    <s v="AL"/>
    <n v="0"/>
    <s v="N.Fleet"/>
    <b v="0"/>
    <b v="0"/>
    <b v="0"/>
    <b v="0"/>
    <b v="0"/>
    <n v="0"/>
    <b v="0"/>
    <n v="4"/>
    <n v="2"/>
    <m/>
    <n v="2275"/>
    <n v="525"/>
    <n v="783013"/>
    <n v="28440"/>
    <n v="-60953"/>
    <n v="-7.7844173723807905E-2"/>
    <n v="-7.715569620253164E-2"/>
    <n v="816.11570247933889"/>
    <n v="24108"/>
    <n v="0"/>
    <n v="28440"/>
    <n v="790000"/>
    <n v="3.6375749500333114E-2"/>
    <n v="3.6375749500333114E-2"/>
    <s v="0000003"/>
    <n v="0.13240418118466898"/>
    <n v="28.202479338842974"/>
    <s v="3 Quenington Mansions (ast)"/>
    <s v="ASTs On Market For Let"/>
    <b v="0"/>
    <s v="AST"/>
    <s v="AST"/>
    <b v="0"/>
    <n v="0"/>
    <s v="070047"/>
    <n v="3255"/>
    <m/>
    <s v="F003"/>
    <n v="20.66115702479339"/>
    <n v="2.5463024216600454E-2"/>
    <n v="3.5779206907352826E-2"/>
    <n v="750500"/>
    <n v="0.91"/>
    <m/>
    <n v="27300"/>
    <n v="-60953"/>
    <s v="AST"/>
  </r>
  <r>
    <m/>
    <s v=""/>
    <n v="3708"/>
    <n v="0"/>
    <b v="0"/>
    <s v=""/>
    <s v="12"/>
    <s v="Stamford Street"/>
    <s v="SE1"/>
    <x v="10"/>
    <s v="London City Fringe"/>
    <s v="3KB"/>
    <n v="3808"/>
    <m/>
    <n v="0"/>
    <n v="779"/>
    <s v="Uncharged"/>
    <m/>
    <d v="2015-05-29T00:00:00"/>
    <m/>
    <m/>
    <d v="2018-06-14T00:00:00"/>
    <s v="17-Jun-2019"/>
    <n v="0"/>
    <n v="27300"/>
    <d v="2018-04-11T00:00:00"/>
    <d v="2018-05-04T00:00:00"/>
    <m/>
    <m/>
    <n v="4"/>
    <m/>
    <m/>
    <m/>
    <n v="0"/>
    <s v="Go Native"/>
    <s v=""/>
    <s v=""/>
    <n v="0.03"/>
    <n v="0"/>
    <n v="20"/>
    <n v="0"/>
    <n v="775000"/>
    <n v="785000"/>
    <n v="0"/>
    <n v="0"/>
    <n v="0"/>
    <n v="0"/>
    <n v="0"/>
    <n v="0"/>
    <n v="785000"/>
    <n v="0"/>
    <b v="0"/>
    <b v="0"/>
    <n v="0"/>
    <n v="0"/>
    <n v="0"/>
    <n v="696064"/>
    <n v="0"/>
    <n v="0"/>
    <m/>
    <s v="FC"/>
    <n v="0"/>
    <s v="N.Fleet"/>
    <b v="0"/>
    <b v="0"/>
    <b v="0"/>
    <b v="0"/>
    <b v="0"/>
    <n v="0"/>
    <b v="0"/>
    <m/>
    <n v="3"/>
    <m/>
    <n v="2275"/>
    <n v="525"/>
    <n v="696064"/>
    <n v="28260"/>
    <n v="21426"/>
    <n v="3.0781652261860977E-2"/>
    <n v="2.7294267515923568E-2"/>
    <n v="1007.7021822849807"/>
    <n v="77168"/>
    <n v="0"/>
    <n v="28260"/>
    <n v="785000"/>
    <n v="3.6607442172309754E-2"/>
    <n v="3.1501173315454239E-2"/>
    <s v="0000012"/>
    <n v="-0.64622641509433965"/>
    <n v="35.04492939666239"/>
    <s v="12 Stamford Street"/>
    <s v="Stamford Street ASTs"/>
    <b v="0"/>
    <s v=""/>
    <s v="AST"/>
    <b v="0"/>
    <n v="0"/>
    <s v="070029"/>
    <n v="2437"/>
    <d v="2018-06-18T00:00:00"/>
    <s v="F012"/>
    <n v="0"/>
    <n v="2.5625209084222111E-2"/>
    <n v="3.3749770136079438E-2"/>
    <n v="745750"/>
    <n v="0.95"/>
    <m/>
    <n v="23492"/>
    <n v="21426"/>
    <s v="AST"/>
  </r>
  <r>
    <m/>
    <s v=""/>
    <n v="3735"/>
    <n v="0"/>
    <b v="0"/>
    <s v=""/>
    <s v="39"/>
    <s v="Stamford Street"/>
    <s v="SE1"/>
    <x v="10"/>
    <s v="London City Fringe"/>
    <s v="3KB"/>
    <n v="3830"/>
    <m/>
    <n v="0"/>
    <n v="785"/>
    <s v="Uncharged"/>
    <m/>
    <d v="2015-05-29T00:00:00"/>
    <m/>
    <m/>
    <d v="2017-01-11T00:00:00"/>
    <s v="07-Feb-2020"/>
    <n v="0"/>
    <n v="27300"/>
    <d v="2017-01-19T00:00:00"/>
    <d v="2017-01-31T00:00:00"/>
    <m/>
    <m/>
    <n v="4"/>
    <m/>
    <m/>
    <m/>
    <n v="0"/>
    <s v="Go Native"/>
    <s v=""/>
    <s v=""/>
    <n v="0.03"/>
    <n v="0"/>
    <n v="20"/>
    <n v="0"/>
    <n v="775000"/>
    <n v="785000"/>
    <n v="0"/>
    <n v="0"/>
    <n v="0"/>
    <n v="0"/>
    <n v="0"/>
    <n v="0"/>
    <n v="785000"/>
    <n v="0"/>
    <b v="0"/>
    <b v="0"/>
    <n v="0"/>
    <n v="0"/>
    <n v="0"/>
    <n v="738468"/>
    <n v="0"/>
    <n v="0"/>
    <m/>
    <s v="FC"/>
    <n v="0"/>
    <s v="N.Fleet"/>
    <b v="0"/>
    <b v="0"/>
    <b v="0"/>
    <b v="0"/>
    <b v="0"/>
    <n v="0"/>
    <b v="0"/>
    <m/>
    <n v="1"/>
    <m/>
    <n v="2275"/>
    <n v="525"/>
    <n v="738468"/>
    <n v="28260"/>
    <n v="-20978"/>
    <n v="-2.8407459768060361E-2"/>
    <n v="-2.6723566878980892E-2"/>
    <n v="1000"/>
    <n v="27300"/>
    <n v="0"/>
    <n v="28260"/>
    <n v="785000"/>
    <n v="3.6607442172309754E-2"/>
    <n v="3.147167281260476E-2"/>
    <s v="0000039"/>
    <n v="0"/>
    <n v="34.777070063694268"/>
    <s v="39 Stamford Street"/>
    <s v="Stamford Street ASTs"/>
    <b v="0"/>
    <s v=""/>
    <s v="AST"/>
    <b v="0"/>
    <n v="0"/>
    <s v="070029"/>
    <n v="2464"/>
    <d v="2017-02-08T00:00:00"/>
    <s v="F039"/>
    <n v="0"/>
    <n v="2.5625209084222111E-2"/>
    <n v="3.178201357404789E-2"/>
    <n v="745750"/>
    <n v="0.95"/>
    <m/>
    <n v="23470"/>
    <n v="-20978"/>
    <s v="AST"/>
  </r>
  <r>
    <m/>
    <s v=""/>
    <n v="1927"/>
    <n v="0"/>
    <b v="0"/>
    <s v=""/>
    <s v="272"/>
    <s v="Circle (the)"/>
    <s v="SE1"/>
    <x v="10"/>
    <s v="South East London (Inner)"/>
    <s v="3KB Sm"/>
    <n v="4202"/>
    <m/>
    <n v="0"/>
    <n v="722"/>
    <s v="Uncharged"/>
    <m/>
    <d v="2006-12-06T00:00:00"/>
    <m/>
    <m/>
    <d v="2017-01-09T00:00:00"/>
    <s v="05-Mar-2020"/>
    <n v="0"/>
    <n v="27312"/>
    <d v="2010-11-05T00:00:00"/>
    <d v="2010-12-16T00:00:00"/>
    <d v="2017-02-01T00:00:00"/>
    <m/>
    <n v="4"/>
    <m/>
    <m/>
    <m/>
    <n v="0"/>
    <s v="Circle/Chestertons"/>
    <s v=""/>
    <s v=""/>
    <n v="0.03"/>
    <n v="0"/>
    <n v="20"/>
    <n v="0"/>
    <n v="750000"/>
    <n v="700000"/>
    <n v="0"/>
    <n v="0"/>
    <n v="0"/>
    <n v="0"/>
    <n v="0"/>
    <n v="0"/>
    <n v="700000"/>
    <n v="0"/>
    <b v="0"/>
    <b v="0"/>
    <n v="0"/>
    <n v="0"/>
    <n v="0"/>
    <n v="395591"/>
    <n v="0"/>
    <n v="0"/>
    <m/>
    <s v="PY"/>
    <n v="0"/>
    <s v="Vertigo"/>
    <b v="0"/>
    <b v="0"/>
    <b v="0"/>
    <b v="0"/>
    <b v="0"/>
    <n v="0"/>
    <b v="1"/>
    <n v="113"/>
    <n v="5"/>
    <m/>
    <n v="2276"/>
    <n v="525.23076923076928"/>
    <n v="395591"/>
    <n v="25200"/>
    <n v="244209"/>
    <n v="0.61732698671102226"/>
    <n v="0.34887000000000001"/>
    <n v="969.52908587257616"/>
    <n v="26512"/>
    <n v="0"/>
    <n v="25200"/>
    <n v="700000"/>
    <n v="4.107067669172932E-2"/>
    <n v="3.3941353383458647E-2"/>
    <s v="0000272"/>
    <n v="3.0175015087507542E-2"/>
    <n v="37.828254847645432"/>
    <s v="272 Circle (the)"/>
    <s v="Circle ASTs"/>
    <b v="0"/>
    <s v="AST"/>
    <s v="AST"/>
    <b v="0"/>
    <n v="539"/>
    <s v="070012"/>
    <n v="591"/>
    <d v="2017-03-06T00:00:00"/>
    <s v="F272"/>
    <n v="0"/>
    <n v="2.8749473194609906E-2"/>
    <n v="5.7056404215464963E-2"/>
    <n v="665000"/>
    <n v="0.92500000000000004"/>
    <m/>
    <n v="22571"/>
    <n v="244209"/>
    <s v="AST"/>
  </r>
  <r>
    <m/>
    <s v=""/>
    <n v="4398"/>
    <n v="0"/>
    <b v="0"/>
    <s v=""/>
    <s v="13"/>
    <s v="Bridge Avenue Mansions"/>
    <s v="W6 9JB"/>
    <x v="2"/>
    <s v="West London (outer)"/>
    <s v="4KB"/>
    <n v="0"/>
    <m/>
    <n v="0"/>
    <n v="1034"/>
    <s v="Uncharged"/>
    <m/>
    <d v="2018-09-11T00:00:00"/>
    <m/>
    <m/>
    <m/>
    <s v="08-Nov-2019"/>
    <n v="0"/>
    <n v="27324"/>
    <m/>
    <m/>
    <m/>
    <m/>
    <n v="4"/>
    <m/>
    <m/>
    <m/>
    <n v="0"/>
    <s v=""/>
    <s v=""/>
    <s v=""/>
    <n v="0.03"/>
    <n v="0"/>
    <n v="20"/>
    <n v="0"/>
    <n v="0"/>
    <n v="700000"/>
    <n v="0"/>
    <n v="0"/>
    <n v="0"/>
    <n v="0"/>
    <n v="0"/>
    <n v="0"/>
    <n v="700000"/>
    <n v="0"/>
    <b v="0"/>
    <b v="0"/>
    <n v="0"/>
    <n v="0"/>
    <n v="0"/>
    <n v="691909"/>
    <n v="0"/>
    <n v="0"/>
    <m/>
    <s v="PY"/>
    <n v="0"/>
    <s v=""/>
    <b v="0"/>
    <b v="0"/>
    <b v="0"/>
    <b v="0"/>
    <b v="0"/>
    <n v="0"/>
    <b v="0"/>
    <m/>
    <m/>
    <m/>
    <n v="2277"/>
    <n v="525.46153846153845"/>
    <n v="691909"/>
    <n v="25200"/>
    <n v="-52109"/>
    <n v="-7.531192685743357E-2"/>
    <n v="-7.4441428571428575E-2"/>
    <n v="676.98259187620886"/>
    <n v="27324"/>
    <n v="0"/>
    <n v="25200"/>
    <n v="700000"/>
    <n v="4.1088721804511279E-2"/>
    <n v="4.1088721804511279E-2"/>
    <s v="0000013"/>
    <n v="0"/>
    <n v="26.425531914893618"/>
    <s v="13 Bridge Avenue Mansions"/>
    <s v="Bridge Avenue Mansions ASTs - Legacy Portfolio"/>
    <b v="0"/>
    <s v="AST"/>
    <s v=""/>
    <b v="0"/>
    <n v="0"/>
    <s v="070043"/>
    <n v="3149"/>
    <d v="2017-08-17T00:00:00"/>
    <s v="F013"/>
    <n v="0"/>
    <n v="2.8762104773342161E-2"/>
    <n v="3.9490742279692848E-2"/>
    <n v="665000"/>
    <n v="0.91"/>
    <m/>
    <n v="27324"/>
    <n v="-52109"/>
    <s v="AST"/>
  </r>
  <r>
    <m/>
    <s v=""/>
    <n v="4406"/>
    <n v="0"/>
    <b v="0"/>
    <s v=""/>
    <s v="22"/>
    <s v="Bridge Avenue Mansions"/>
    <s v="W6 9JB"/>
    <x v="2"/>
    <s v="West London (outer)"/>
    <s v="4K2B"/>
    <n v="0"/>
    <m/>
    <n v="0"/>
    <n v="927"/>
    <s v="Uncharged"/>
    <m/>
    <d v="2018-09-11T00:00:00"/>
    <m/>
    <m/>
    <m/>
    <s v="31-Aug-2019"/>
    <n v="0"/>
    <n v="27560"/>
    <m/>
    <m/>
    <m/>
    <m/>
    <n v="4"/>
    <m/>
    <m/>
    <m/>
    <n v="0"/>
    <s v=""/>
    <s v=""/>
    <s v=""/>
    <n v="0.03"/>
    <n v="0"/>
    <n v="20"/>
    <n v="0"/>
    <n v="0"/>
    <n v="725000"/>
    <n v="0"/>
    <n v="0"/>
    <n v="0"/>
    <n v="0"/>
    <n v="0"/>
    <n v="0"/>
    <n v="725000"/>
    <n v="0"/>
    <b v="0"/>
    <b v="0"/>
    <n v="0"/>
    <n v="0"/>
    <n v="0"/>
    <n v="672833"/>
    <n v="0"/>
    <n v="0"/>
    <m/>
    <s v="PY"/>
    <n v="0"/>
    <s v=""/>
    <b v="0"/>
    <b v="0"/>
    <b v="0"/>
    <b v="0"/>
    <b v="0"/>
    <n v="0"/>
    <b v="0"/>
    <m/>
    <m/>
    <m/>
    <n v="2296.6666666666665"/>
    <n v="530"/>
    <n v="672833"/>
    <n v="26100"/>
    <n v="-10183"/>
    <n v="-1.5134513319055397E-2"/>
    <n v="-1.4045517241379311E-2"/>
    <n v="782.09277238403456"/>
    <n v="0"/>
    <n v="0"/>
    <n v="26100"/>
    <n v="725000"/>
    <n v="4.0014519056261341E-2"/>
    <n v="4.0014519056261341E-2"/>
    <s v="0000022"/>
    <n v="0"/>
    <n v="29.730312837108954"/>
    <s v="22 Bridge Avenue Mansions"/>
    <s v="Bridge Avenue Mansions ASTs - Legacy Portfolio"/>
    <b v="0"/>
    <s v="AST"/>
    <s v=""/>
    <b v="0"/>
    <n v="0"/>
    <s v="070043"/>
    <n v="3157"/>
    <d v="2018-09-01T00:00:00"/>
    <s v="F022"/>
    <n v="0"/>
    <n v="2.8010162862372699E-2"/>
    <n v="4.0961130027807789E-2"/>
    <n v="688750"/>
    <n v="0.91"/>
    <m/>
    <n v="27560"/>
    <n v="-10183"/>
    <s v="AST"/>
  </r>
  <r>
    <m/>
    <s v=""/>
    <n v="4508"/>
    <n v="0"/>
    <b v="0"/>
    <s v=""/>
    <s v="19"/>
    <s v="Bridge Avenue Mansions"/>
    <s v="SW11 5SA"/>
    <x v="2"/>
    <s v="South West London/surrey"/>
    <s v="4KB"/>
    <n v="0"/>
    <m/>
    <n v="0"/>
    <n v="932"/>
    <s v="Uncharged"/>
    <m/>
    <d v="2018-09-11T00:00:00"/>
    <m/>
    <m/>
    <d v="2018-09-11T00:00:00"/>
    <s v="25-Sep-2020"/>
    <n v="0"/>
    <n v="27600"/>
    <m/>
    <m/>
    <m/>
    <m/>
    <n v="4"/>
    <m/>
    <m/>
    <m/>
    <n v="0"/>
    <s v=""/>
    <s v=""/>
    <s v=""/>
    <n v="0.03"/>
    <n v="0"/>
    <n v="20"/>
    <n v="0"/>
    <n v="0"/>
    <n v="700000"/>
    <n v="0"/>
    <n v="0"/>
    <n v="0"/>
    <n v="0"/>
    <n v="0"/>
    <n v="0"/>
    <n v="700000"/>
    <n v="0"/>
    <b v="0"/>
    <b v="0"/>
    <n v="0"/>
    <n v="0"/>
    <n v="0"/>
    <n v="677602"/>
    <n v="0"/>
    <n v="0"/>
    <m/>
    <s v="PY"/>
    <n v="0"/>
    <s v=""/>
    <b v="0"/>
    <b v="0"/>
    <b v="0"/>
    <b v="0"/>
    <b v="0"/>
    <n v="0"/>
    <b v="0"/>
    <m/>
    <m/>
    <m/>
    <n v="2300"/>
    <n v="530.76923076923072"/>
    <n v="677602"/>
    <n v="25200"/>
    <n v="-37802"/>
    <n v="-5.5787910897547525E-2"/>
    <n v="-5.4002857142857144E-2"/>
    <n v="751.07296137339051"/>
    <n v="0"/>
    <n v="0"/>
    <n v="25200"/>
    <n v="700000"/>
    <n v="4.1503759398496237E-2"/>
    <n v="4.1503759398496237E-2"/>
    <s v="0000019"/>
    <n v="0"/>
    <n v="29.613733905579398"/>
    <s v="19 Bridge Avenue Mansions"/>
    <s v="Bridge Avenue Mansions ASTs - Legacy Portfolio"/>
    <b v="0"/>
    <s v="AST"/>
    <s v="vac"/>
    <b v="0"/>
    <n v="0"/>
    <s v="070043"/>
    <n v="3259"/>
    <d v="2018-09-26T00:00:00"/>
    <s v="F019"/>
    <n v="0"/>
    <n v="2.9052631084183999E-2"/>
    <n v="4.0731875053497478E-2"/>
    <n v="665000"/>
    <n v="0.91"/>
    <m/>
    <n v="27600"/>
    <n v="-37802"/>
    <s v="AST"/>
  </r>
  <r>
    <m/>
    <s v=""/>
    <n v="4473"/>
    <n v="0"/>
    <b v="0"/>
    <s v=""/>
    <s v="22"/>
    <s v="Harvard Mansions"/>
    <s v="SW11 1TB"/>
    <x v="2"/>
    <s v="South West London/surrey"/>
    <s v="4KB"/>
    <n v="0"/>
    <m/>
    <n v="0"/>
    <n v="932"/>
    <s v="Uncharged"/>
    <m/>
    <d v="2018-09-11T00:00:00"/>
    <m/>
    <m/>
    <m/>
    <s v="31-Aug-2018"/>
    <n v="0"/>
    <n v="27600"/>
    <m/>
    <m/>
    <m/>
    <m/>
    <n v="4"/>
    <m/>
    <m/>
    <m/>
    <n v="0"/>
    <s v=""/>
    <s v=""/>
    <s v=""/>
    <n v="0.03"/>
    <n v="0"/>
    <n v="20"/>
    <n v="0"/>
    <n v="0"/>
    <n v="705000"/>
    <n v="0"/>
    <n v="0"/>
    <n v="0"/>
    <n v="0"/>
    <n v="0"/>
    <n v="0"/>
    <n v="705000"/>
    <n v="0"/>
    <b v="0"/>
    <b v="0"/>
    <n v="0"/>
    <n v="0"/>
    <n v="0"/>
    <n v="656149"/>
    <n v="0"/>
    <n v="0"/>
    <m/>
    <s v="SL"/>
    <n v="0"/>
    <s v=""/>
    <b v="0"/>
    <b v="0"/>
    <b v="0"/>
    <b v="0"/>
    <b v="0"/>
    <n v="0"/>
    <b v="0"/>
    <m/>
    <m/>
    <m/>
    <n v="2300"/>
    <n v="530.76923076923072"/>
    <n v="656149"/>
    <n v="25380"/>
    <n v="-11779"/>
    <n v="-1.7951715235411468E-2"/>
    <n v="-1.6707801418439715E-2"/>
    <n v="756.4377682403433"/>
    <n v="0"/>
    <n v="0"/>
    <n v="25380"/>
    <n v="705000"/>
    <n v="4.1209406494960805E-2"/>
    <n v="4.1209406494960805E-2"/>
    <s v="0000022"/>
    <n v="0"/>
    <n v="29.613733905579398"/>
    <s v="22 Harvard Mansions"/>
    <s v="Harvard Mansions ASTs - Legacy Portfolio"/>
    <b v="0"/>
    <s v="AST"/>
    <s v=""/>
    <b v="0"/>
    <n v="0"/>
    <s v="070045"/>
    <n v="3224"/>
    <d v="2017-09-01T00:00:00"/>
    <s v="F022"/>
    <n v="0"/>
    <n v="2.8846584055218158E-2"/>
    <n v="4.2063616648047926E-2"/>
    <n v="669750"/>
    <n v="0.91"/>
    <m/>
    <n v="27600"/>
    <n v="-11779"/>
    <s v="AST"/>
  </r>
  <r>
    <m/>
    <s v=""/>
    <n v="4439"/>
    <n v="0"/>
    <b v="0"/>
    <s v=""/>
    <s v="1"/>
    <s v="Connaught Mansions"/>
    <s v="SW11 4SA"/>
    <x v="2"/>
    <s v="South West London/surrey"/>
    <s v="4KB"/>
    <n v="0"/>
    <m/>
    <n v="0"/>
    <n v="820"/>
    <s v="Uncharged"/>
    <m/>
    <d v="2018-09-11T00:00:00"/>
    <m/>
    <m/>
    <m/>
    <s v="20-Mar-2020"/>
    <n v="0"/>
    <n v="27601"/>
    <m/>
    <m/>
    <m/>
    <m/>
    <n v="4"/>
    <m/>
    <m/>
    <m/>
    <n v="0"/>
    <s v=""/>
    <s v=""/>
    <s v=""/>
    <n v="0.03"/>
    <n v="0"/>
    <n v="20"/>
    <n v="0"/>
    <n v="0"/>
    <n v="770000"/>
    <n v="0"/>
    <n v="0"/>
    <n v="0"/>
    <n v="0"/>
    <n v="0"/>
    <n v="0"/>
    <n v="770000"/>
    <n v="0"/>
    <b v="0"/>
    <b v="0"/>
    <n v="0"/>
    <n v="0"/>
    <n v="0"/>
    <n v="664270"/>
    <n v="0"/>
    <n v="0"/>
    <m/>
    <s v="SL"/>
    <n v="0"/>
    <s v=""/>
    <b v="0"/>
    <b v="0"/>
    <b v="0"/>
    <b v="0"/>
    <b v="0"/>
    <n v="0"/>
    <b v="0"/>
    <m/>
    <m/>
    <m/>
    <n v="2300.0833333333335"/>
    <n v="530.78846153846155"/>
    <n v="664270"/>
    <n v="27720"/>
    <n v="39510"/>
    <n v="5.9478826380839116E-2"/>
    <n v="5.1311688311688308E-2"/>
    <n v="939.02439024390242"/>
    <n v="27036"/>
    <n v="0"/>
    <n v="27720"/>
    <n v="770000"/>
    <n v="3.7732057416267943E-2"/>
    <n v="3.7732057416267943E-2"/>
    <s v="0000001"/>
    <n v="2.0898061843467968E-2"/>
    <n v="33.659756097560972"/>
    <s v="1 Connaught Mansions"/>
    <s v="Connaught Mansions ASTs - Legacy Portfolio"/>
    <b v="0"/>
    <s v="AST"/>
    <s v=""/>
    <b v="0"/>
    <n v="0"/>
    <s v="070044"/>
    <n v="3190"/>
    <d v="2016-03-21T00:00:00"/>
    <s v="F001"/>
    <n v="0"/>
    <n v="2.6412439741586385E-2"/>
    <n v="4.1550875397052406E-2"/>
    <n v="731500"/>
    <n v="0.91"/>
    <m/>
    <n v="27601"/>
    <n v="39510"/>
    <s v="AST"/>
  </r>
  <r>
    <m/>
    <s v=""/>
    <n v="4470"/>
    <n v="0"/>
    <b v="0"/>
    <s v=""/>
    <s v="18"/>
    <s v="Harvard Mansions"/>
    <s v="SW11 4SA"/>
    <x v="2"/>
    <s v="South West London/surrey"/>
    <s v="4KB"/>
    <n v="0"/>
    <m/>
    <n v="0"/>
    <n v="929"/>
    <s v="Uncharged"/>
    <m/>
    <d v="2018-09-11T00:00:00"/>
    <m/>
    <m/>
    <m/>
    <s v="20-Apr-2019"/>
    <n v="0"/>
    <n v="27720"/>
    <m/>
    <m/>
    <m/>
    <m/>
    <n v="4"/>
    <m/>
    <m/>
    <m/>
    <n v="0"/>
    <s v=""/>
    <s v=""/>
    <s v=""/>
    <n v="0.03"/>
    <n v="0"/>
    <n v="20"/>
    <n v="0"/>
    <n v="0"/>
    <n v="705000"/>
    <n v="0"/>
    <n v="0"/>
    <n v="0"/>
    <n v="0"/>
    <n v="0"/>
    <n v="0"/>
    <n v="705000"/>
    <n v="0"/>
    <b v="0"/>
    <b v="0"/>
    <n v="0"/>
    <n v="0"/>
    <n v="0"/>
    <n v="651380"/>
    <n v="0"/>
    <n v="0"/>
    <m/>
    <s v="SL"/>
    <n v="0"/>
    <s v=""/>
    <b v="0"/>
    <b v="0"/>
    <b v="0"/>
    <b v="0"/>
    <b v="0"/>
    <n v="0"/>
    <b v="0"/>
    <m/>
    <m/>
    <m/>
    <n v="2310"/>
    <n v="533.07692307692309"/>
    <n v="651380"/>
    <n v="25380"/>
    <n v="-7010"/>
    <n v="-1.076176732475667E-2"/>
    <n v="-9.9432624113475181E-3"/>
    <n v="758.88051668460707"/>
    <n v="26400"/>
    <n v="0"/>
    <n v="25380"/>
    <n v="705000"/>
    <n v="4.1388577827547596E-2"/>
    <n v="4.1388577827547596E-2"/>
    <s v="0000018"/>
    <n v="0.05"/>
    <n v="29.838536060279871"/>
    <s v="18 Harvard Mansions"/>
    <s v="Harvard Mansions ASTs - Legacy Portfolio"/>
    <b v="0"/>
    <s v="AST"/>
    <s v=""/>
    <b v="0"/>
    <n v="0"/>
    <s v="070045"/>
    <n v="3221"/>
    <d v="2017-11-01T00:00:00"/>
    <s v="F018"/>
    <n v="0"/>
    <n v="2.897200398589302E-2"/>
    <n v="4.2555804599465751E-2"/>
    <n v="669750"/>
    <n v="0.91"/>
    <m/>
    <n v="27720"/>
    <n v="-7010"/>
    <s v="AST"/>
  </r>
  <r>
    <m/>
    <s v=""/>
    <n v="4401"/>
    <n v="0"/>
    <b v="0"/>
    <s v=""/>
    <s v="16"/>
    <s v="Bridge Avenue Mansions"/>
    <s v="W6 9JB"/>
    <x v="2"/>
    <s v="West London (outer)"/>
    <s v="4K2B"/>
    <n v="0"/>
    <m/>
    <n v="0"/>
    <n v="1033"/>
    <s v="Uncharged"/>
    <m/>
    <d v="2018-09-11T00:00:00"/>
    <m/>
    <m/>
    <m/>
    <s v="07-Sep-2019"/>
    <n v="0"/>
    <n v="27816"/>
    <m/>
    <m/>
    <m/>
    <m/>
    <n v="4"/>
    <m/>
    <m/>
    <m/>
    <n v="0"/>
    <s v=""/>
    <s v=""/>
    <s v=""/>
    <n v="0.03"/>
    <n v="0"/>
    <n v="20"/>
    <n v="0"/>
    <n v="0"/>
    <n v="725000"/>
    <n v="0"/>
    <n v="0"/>
    <n v="0"/>
    <n v="0"/>
    <n v="0"/>
    <n v="0"/>
    <n v="725000"/>
    <n v="0"/>
    <b v="0"/>
    <b v="0"/>
    <n v="0"/>
    <n v="0"/>
    <n v="0"/>
    <n v="710984"/>
    <n v="0"/>
    <n v="0"/>
    <m/>
    <s v="PY"/>
    <n v="0"/>
    <s v=""/>
    <b v="0"/>
    <b v="0"/>
    <b v="0"/>
    <b v="0"/>
    <b v="0"/>
    <n v="0"/>
    <b v="0"/>
    <m/>
    <m/>
    <m/>
    <n v="2318"/>
    <n v="534.92307692307691"/>
    <n v="710984"/>
    <n v="26100"/>
    <n v="-48334"/>
    <n v="-6.7981839253766607E-2"/>
    <n v="-6.6667586206896556E-2"/>
    <n v="701.83930300096802"/>
    <n v="0"/>
    <n v="0"/>
    <n v="26100"/>
    <n v="725000"/>
    <n v="4.0386206896551723E-2"/>
    <n v="4.0386206896551723E-2"/>
    <s v="0000016"/>
    <n v="0"/>
    <n v="26.927395934172313"/>
    <s v="16 Bridge Avenue Mansions"/>
    <s v="Bridge Avenue Mansions ASTs - Legacy Portfolio"/>
    <b v="0"/>
    <s v="AST"/>
    <s v=""/>
    <b v="0"/>
    <n v="0"/>
    <s v="070043"/>
    <n v="3152"/>
    <d v="2018-09-08T00:00:00"/>
    <s v="F016"/>
    <n v="0"/>
    <n v="2.8270344346145101E-2"/>
    <n v="3.912324327973625E-2"/>
    <n v="688750"/>
    <n v="0.91"/>
    <m/>
    <n v="27816"/>
    <n v="-48334"/>
    <s v="AST"/>
  </r>
  <r>
    <m/>
    <s v=""/>
    <n v="3502"/>
    <n v="0"/>
    <b v="0"/>
    <s v=""/>
    <s v="11"/>
    <s v="Clifton Court"/>
    <s v="NW8"/>
    <x v="10"/>
    <s v="North"/>
    <s v="3KB"/>
    <n v="4182"/>
    <m/>
    <n v="0"/>
    <n v="936"/>
    <s v="Uncharged"/>
    <m/>
    <d v="2000-05-17T00:00:00"/>
    <m/>
    <m/>
    <d v="2016-03-31T00:00:00"/>
    <s v="20-Apr-2019"/>
    <n v="0"/>
    <n v="27840"/>
    <d v="2016-04-07T00:00:00"/>
    <d v="2016-04-21T00:00:00"/>
    <m/>
    <m/>
    <n v="4"/>
    <m/>
    <m/>
    <m/>
    <n v="0"/>
    <s v=""/>
    <s v=""/>
    <s v=""/>
    <n v="0.03"/>
    <n v="0"/>
    <n v="20"/>
    <n v="0"/>
    <n v="900000"/>
    <n v="880000"/>
    <n v="0"/>
    <n v="0"/>
    <n v="0"/>
    <n v="0"/>
    <n v="0"/>
    <n v="0"/>
    <n v="880000"/>
    <n v="0"/>
    <b v="0"/>
    <b v="0"/>
    <n v="0"/>
    <n v="0"/>
    <n v="0"/>
    <n v="359270"/>
    <n v="0"/>
    <n v="0"/>
    <m/>
    <s v="PY"/>
    <n v="0"/>
    <s v="A&amp;K"/>
    <b v="0"/>
    <b v="0"/>
    <b v="0"/>
    <b v="0"/>
    <b v="0"/>
    <n v="0"/>
    <b v="0"/>
    <m/>
    <n v="2"/>
    <m/>
    <n v="2320"/>
    <n v="535.38461538461536"/>
    <n v="359270"/>
    <n v="31680"/>
    <n v="445050"/>
    <n v="1.2387619339215632"/>
    <n v="0.50573863636363636"/>
    <n v="940.17094017094018"/>
    <n v="27040"/>
    <n v="0"/>
    <n v="31680"/>
    <n v="880000"/>
    <n v="3.3301435406698568E-2"/>
    <n v="2.8299043062200956E-2"/>
    <s v="0000011"/>
    <n v="2.9585798816568046E-2"/>
    <n v="29.743589743589745"/>
    <s v="11 Clifton Court"/>
    <s v="Clifton Court ASTs"/>
    <b v="0"/>
    <s v="AST"/>
    <s v="AST"/>
    <b v="0"/>
    <n v="0"/>
    <s v="100110"/>
    <n v="2226"/>
    <d v="2016-04-21T00:00:00"/>
    <s v="F011"/>
    <n v="0"/>
    <n v="2.3311004387704951E-2"/>
    <n v="6.5850196231246688E-2"/>
    <n v="836000"/>
    <n v="0.92500000000000004"/>
    <m/>
    <n v="23658"/>
    <n v="445050"/>
    <s v="AST"/>
  </r>
  <r>
    <m/>
    <s v=""/>
    <n v="3217"/>
    <n v="0"/>
    <b v="0"/>
    <s v=""/>
    <s v="14"/>
    <s v="Delaware Mansions"/>
    <s v="W9"/>
    <x v="10"/>
    <s v="W9"/>
    <s v="4KB"/>
    <n v="2456"/>
    <m/>
    <n v="0"/>
    <n v="957"/>
    <s v="HSBC"/>
    <m/>
    <d v="1990-06-24T00:00:00"/>
    <d v="2013-04-08T00:00:00"/>
    <m/>
    <d v="2016-12-01T00:00:00"/>
    <s v="13-Mar-2020"/>
    <n v="0"/>
    <n v="27852"/>
    <d v="2013-05-01T00:00:00"/>
    <d v="2013-07-04T00:00:00"/>
    <d v="2017-01-05T00:00:00"/>
    <m/>
    <n v="4"/>
    <m/>
    <m/>
    <m/>
    <n v="0"/>
    <s v="K.Gold/Vickers"/>
    <s v=""/>
    <s v=""/>
    <n v="0.03"/>
    <n v="0"/>
    <n v="20"/>
    <n v="0"/>
    <n v="905000"/>
    <n v="905000"/>
    <n v="0"/>
    <n v="0"/>
    <n v="0"/>
    <n v="0"/>
    <n v="0"/>
    <n v="0"/>
    <n v="905000"/>
    <n v="0"/>
    <b v="0"/>
    <b v="0"/>
    <n v="0"/>
    <n v="0"/>
    <n v="0"/>
    <n v="161030"/>
    <n v="0"/>
    <n v="0"/>
    <m/>
    <s v="PY"/>
    <n v="0"/>
    <s v="PJHarte"/>
    <b v="0"/>
    <b v="0"/>
    <b v="0"/>
    <b v="0"/>
    <b v="0"/>
    <n v="0"/>
    <b v="0"/>
    <n v="116"/>
    <n v="9"/>
    <m/>
    <n v="2321"/>
    <n v="535.61538461538464"/>
    <n v="161030"/>
    <n v="32580"/>
    <n v="666140"/>
    <n v="4.1367447059554117"/>
    <n v="0.73606629834254145"/>
    <n v="945.66353187042841"/>
    <n v="26520"/>
    <n v="0"/>
    <n v="32580"/>
    <n v="905000"/>
    <n v="3.2395463797615584E-2"/>
    <n v="2.9538819424251236E-2"/>
    <s v="0000014"/>
    <n v="5.0226244343891405E-2"/>
    <n v="29.103448275862068"/>
    <s v="14 Delaware Mansions"/>
    <s v="Delaware Mansions ASTs"/>
    <b v="0"/>
    <s v="AST"/>
    <s v="AST"/>
    <b v="0"/>
    <n v="0"/>
    <s v="013009"/>
    <n v="1933"/>
    <d v="2017-03-14T00:00:00"/>
    <s v="F014"/>
    <n v="0"/>
    <n v="2.2676824272146887E-2"/>
    <n v="0.15770974352605105"/>
    <n v="859750"/>
    <n v="0.875"/>
    <m/>
    <n v="25396"/>
    <n v="666140"/>
    <s v="AST"/>
  </r>
  <r>
    <m/>
    <s v=""/>
    <n v="4485"/>
    <n v="0"/>
    <b v="0"/>
    <s v=""/>
    <s v="4"/>
    <s v="Harvard Mansions"/>
    <s v="SW11 1TB"/>
    <x v="2"/>
    <s v="South West London/surrey"/>
    <s v="5KB L"/>
    <n v="0"/>
    <m/>
    <n v="0"/>
    <n v="1203"/>
    <s v="Uncharged"/>
    <m/>
    <d v="2018-09-11T00:00:00"/>
    <m/>
    <m/>
    <m/>
    <s v="04-Nov-2019"/>
    <n v="0"/>
    <n v="27977"/>
    <m/>
    <m/>
    <m/>
    <m/>
    <n v="4"/>
    <m/>
    <m/>
    <m/>
    <n v="0"/>
    <s v=""/>
    <s v=""/>
    <s v=""/>
    <n v="0.03"/>
    <n v="0"/>
    <n v="20"/>
    <n v="0"/>
    <n v="0"/>
    <n v="838000"/>
    <n v="0"/>
    <n v="0"/>
    <n v="0"/>
    <n v="0"/>
    <n v="0"/>
    <n v="0"/>
    <n v="838000"/>
    <n v="0"/>
    <b v="0"/>
    <b v="0"/>
    <n v="0"/>
    <n v="0"/>
    <n v="0"/>
    <n v="799214"/>
    <n v="0"/>
    <n v="0"/>
    <m/>
    <s v="SL"/>
    <n v="0"/>
    <s v=""/>
    <b v="0"/>
    <b v="0"/>
    <b v="0"/>
    <b v="0"/>
    <b v="0"/>
    <n v="0"/>
    <b v="0"/>
    <m/>
    <m/>
    <m/>
    <n v="2331.4166666666665"/>
    <n v="538.01923076923072"/>
    <n v="799214"/>
    <n v="30168"/>
    <n v="-33282"/>
    <n v="-4.1643414654898438E-2"/>
    <n v="-3.9715990453460623E-2"/>
    <n v="696.59185369908562"/>
    <n v="27564"/>
    <n v="0"/>
    <n v="30168"/>
    <n v="838000"/>
    <n v="3.5142570028890846E-2"/>
    <n v="3.5142570028890846E-2"/>
    <s v="0000004"/>
    <n v="1.4983311565810477E-2"/>
    <n v="23.256026600166251"/>
    <s v="4 Harvard Mansions"/>
    <s v="Harvard Mansions ASTs - Legacy Portfolio"/>
    <b v="0"/>
    <s v="AST"/>
    <s v=""/>
    <b v="0"/>
    <n v="0"/>
    <s v="070045"/>
    <n v="3236"/>
    <d v="2015-11-05T00:00:00"/>
    <s v="F004"/>
    <n v="0"/>
    <n v="2.4599798601291512E-2"/>
    <n v="3.5005643044291018E-2"/>
    <n v="796100"/>
    <n v="0.91"/>
    <m/>
    <n v="27977"/>
    <n v="-33282"/>
    <s v="AST"/>
  </r>
  <r>
    <m/>
    <s v=""/>
    <n v="3745"/>
    <n v="0"/>
    <b v="0"/>
    <s v=""/>
    <s v="49"/>
    <s v="Stamford Street"/>
    <s v="SE1"/>
    <x v="10"/>
    <s v="London City Fringe"/>
    <s v="2KB"/>
    <n v="2884"/>
    <m/>
    <n v="0"/>
    <n v="591"/>
    <s v="Uncharged"/>
    <m/>
    <d v="2015-05-29T00:00:00"/>
    <m/>
    <m/>
    <m/>
    <s v="27-Jun-2019"/>
    <n v="0"/>
    <n v="28080"/>
    <m/>
    <m/>
    <m/>
    <m/>
    <n v="4"/>
    <m/>
    <m/>
    <m/>
    <n v="0"/>
    <s v="Go Native"/>
    <s v=""/>
    <s v=""/>
    <n v="0.03"/>
    <n v="0"/>
    <n v="20"/>
    <n v="0"/>
    <n v="610000"/>
    <n v="600000"/>
    <n v="0"/>
    <n v="0"/>
    <n v="0"/>
    <n v="0"/>
    <n v="0"/>
    <n v="0"/>
    <n v="600000"/>
    <n v="0"/>
    <b v="0"/>
    <b v="0"/>
    <n v="0"/>
    <n v="0"/>
    <n v="0"/>
    <n v="618578"/>
    <n v="0"/>
    <n v="0"/>
    <m/>
    <s v="FC"/>
    <n v="0"/>
    <s v=""/>
    <b v="0"/>
    <b v="0"/>
    <b v="0"/>
    <b v="0"/>
    <b v="0"/>
    <n v="0"/>
    <b v="0"/>
    <m/>
    <m/>
    <m/>
    <n v="2340"/>
    <n v="540"/>
    <n v="618578"/>
    <n v="21600"/>
    <n v="-70178"/>
    <n v="-0.11345052685352534"/>
    <n v="-0.11696333333333334"/>
    <n v="1015.2284263959391"/>
    <n v="27636"/>
    <n v="0"/>
    <n v="21600"/>
    <n v="600000"/>
    <n v="4.9263157894736842E-2"/>
    <n v="4.4203508771929821E-2"/>
    <s v="0000049"/>
    <n v="1.6066000868432479E-2"/>
    <n v="47.512690355329951"/>
    <s v="49 Stamford Street"/>
    <s v="Stamford Street ASTs"/>
    <b v="0"/>
    <s v=""/>
    <s v=""/>
    <b v="0"/>
    <n v="0"/>
    <s v="070029"/>
    <n v="2474"/>
    <d v="2015-06-28T00:00:00"/>
    <s v="F049"/>
    <n v="0"/>
    <n v="3.4484209939053184E-2"/>
    <n v="4.0732130790296452E-2"/>
    <n v="570000"/>
    <n v="0.95"/>
    <m/>
    <n v="25196"/>
    <n v="-70178"/>
    <s v="AST"/>
  </r>
  <r>
    <m/>
    <s v=""/>
    <n v="2469"/>
    <n v="0"/>
    <b v="0"/>
    <s v=""/>
    <s v="38"/>
    <s v="Delaware Mansions"/>
    <s v="W9"/>
    <x v="10"/>
    <s v="W9"/>
    <s v="4KB"/>
    <n v="2456"/>
    <m/>
    <n v="0"/>
    <n v="935"/>
    <s v="HSBC"/>
    <m/>
    <d v="1990-06-24T00:00:00"/>
    <m/>
    <m/>
    <d v="2017-02-02T00:00:00"/>
    <s v="23-Feb-2020"/>
    <n v="0"/>
    <n v="28092"/>
    <d v="2017-02-17T00:00:00"/>
    <d v="2017-02-22T00:00:00"/>
    <m/>
    <m/>
    <n v="4"/>
    <m/>
    <m/>
    <m/>
    <n v="0"/>
    <s v="K.Gold"/>
    <s v=""/>
    <s v=""/>
    <n v="0.03"/>
    <n v="0"/>
    <n v="20"/>
    <n v="0"/>
    <n v="905000"/>
    <n v="905000"/>
    <n v="0"/>
    <n v="0"/>
    <n v="0"/>
    <n v="0"/>
    <n v="0"/>
    <n v="0"/>
    <n v="905000"/>
    <n v="0"/>
    <b v="0"/>
    <b v="0"/>
    <n v="0"/>
    <n v="0"/>
    <n v="0"/>
    <n v="153493"/>
    <n v="0"/>
    <n v="0"/>
    <m/>
    <s v="PY"/>
    <n v="0"/>
    <s v="Duffin"/>
    <b v="0"/>
    <b v="0"/>
    <b v="0"/>
    <b v="0"/>
    <b v="0"/>
    <n v="0"/>
    <b v="0"/>
    <m/>
    <n v="0"/>
    <m/>
    <n v="2341"/>
    <n v="540.23076923076928"/>
    <n v="153493"/>
    <n v="32580"/>
    <n v="673677"/>
    <n v="4.3889753930146655"/>
    <n v="0.74439447513812151"/>
    <n v="967.91443850267376"/>
    <n v="26754"/>
    <n v="0"/>
    <n v="32580"/>
    <n v="905000"/>
    <n v="3.2674614713579526E-2"/>
    <n v="2.9191043908112824E-2"/>
    <s v="0000038"/>
    <n v="5.0011213276519396E-2"/>
    <n v="30.044919786096255"/>
    <s v="38 Delaware Mansions"/>
    <s v="Delaware Mansions ASTs"/>
    <b v="0"/>
    <s v="AST"/>
    <s v="AST"/>
    <b v="0"/>
    <n v="539"/>
    <s v="013009"/>
    <n v="1165"/>
    <d v="2017-02-24T00:00:00"/>
    <s v="F038"/>
    <n v="0"/>
    <n v="2.2872229909993907E-2"/>
    <n v="0.16350582762731852"/>
    <n v="859750"/>
    <n v="0.875"/>
    <m/>
    <n v="25097"/>
    <n v="673677"/>
    <s v="AST"/>
  </r>
  <r>
    <d v="2001-10-26T00:00:00"/>
    <s v="12:31:14"/>
    <n v="892"/>
    <n v="7"/>
    <b v="0"/>
    <s v=""/>
    <s v="6"/>
    <s v="Blandford Street"/>
    <s v="W1"/>
    <x v="10"/>
    <s v="W1"/>
    <s v="3K2B"/>
    <n v="2305"/>
    <m/>
    <n v="0"/>
    <n v="750"/>
    <s v="Barclays"/>
    <d v="2005-11-15T00:00:00"/>
    <d v="1998-06-12T00:00:00"/>
    <m/>
    <m/>
    <d v="2014-03-31T00:00:00"/>
    <s v="on-going"/>
    <n v="0"/>
    <n v="28119"/>
    <d v="2014-03-03T00:00:00"/>
    <d v="2014-03-21T00:00:00"/>
    <m/>
    <m/>
    <n v="4"/>
    <m/>
    <m/>
    <m/>
    <n v="0"/>
    <s v="K.Gold"/>
    <s v=""/>
    <s v=""/>
    <n v="0.03"/>
    <n v="0"/>
    <n v="20"/>
    <n v="12338"/>
    <n v="1150000"/>
    <n v="1150000"/>
    <n v="0"/>
    <n v="0"/>
    <n v="0"/>
    <n v="0"/>
    <n v="0"/>
    <n v="0"/>
    <n v="1150000"/>
    <n v="0"/>
    <b v="1"/>
    <b v="0"/>
    <n v="0"/>
    <n v="0"/>
    <n v="0"/>
    <n v="364773"/>
    <n v="0"/>
    <n v="0"/>
    <d v="2001-10-26T00:00:00"/>
    <s v="FC"/>
    <n v="0"/>
    <s v="Duffin"/>
    <b v="0"/>
    <b v="0"/>
    <b v="0"/>
    <b v="0"/>
    <b v="0"/>
    <n v="0"/>
    <b v="1"/>
    <m/>
    <n v="2"/>
    <m/>
    <n v="2343.25"/>
    <n v="540.75"/>
    <n v="364773"/>
    <n v="41400"/>
    <n v="686327"/>
    <n v="1.8815180948151315"/>
    <n v="0.59680608695652171"/>
    <n v="1533.3333333333333"/>
    <n v="27300"/>
    <n v="0"/>
    <n v="41400"/>
    <n v="1150000"/>
    <n v="2.5738215102974828E-2"/>
    <n v="2.3135011441647597E-2"/>
    <s v="0000006"/>
    <n v="0.03"/>
    <n v="37.491999999999997"/>
    <s v="6 Blandford Street"/>
    <s v="Blandford Street ASTs"/>
    <b v="0"/>
    <s v="AST"/>
    <s v=""/>
    <b v="0"/>
    <n v="539"/>
    <s v="004007"/>
    <n v="190"/>
    <d v="2017-02-24T00:00:00"/>
    <s v="F006"/>
    <n v="0"/>
    <n v="1.8016750265258945E-2"/>
    <n v="6.92896678208091E-2"/>
    <n v="1092500"/>
    <n v="0.95"/>
    <m/>
    <n v="25275"/>
    <n v="686327"/>
    <s v="AST"/>
  </r>
  <r>
    <m/>
    <s v=""/>
    <n v="3741"/>
    <n v="0"/>
    <b v="0"/>
    <s v=""/>
    <s v="45"/>
    <s v="Stamford Street"/>
    <s v="SE1"/>
    <x v="10"/>
    <s v="London City Fringe"/>
    <s v="3KB"/>
    <n v="3346"/>
    <m/>
    <n v="0"/>
    <n v="684"/>
    <s v="Uncharged"/>
    <m/>
    <d v="2015-05-29T00:00:00"/>
    <m/>
    <m/>
    <d v="2016-06-03T00:00:00"/>
    <s v="20-Oct-2019"/>
    <n v="0"/>
    <n v="28119"/>
    <d v="2015-11-02T00:00:00"/>
    <d v="2015-11-20T00:00:00"/>
    <d v="2016-06-03T00:00:00"/>
    <m/>
    <n v="4"/>
    <m/>
    <m/>
    <m/>
    <n v="0"/>
    <s v="Go Native"/>
    <s v=""/>
    <s v=""/>
    <n v="0.03"/>
    <n v="0"/>
    <n v="20"/>
    <n v="0"/>
    <n v="775000"/>
    <n v="785000"/>
    <n v="0"/>
    <n v="0"/>
    <n v="0"/>
    <n v="0"/>
    <n v="0"/>
    <n v="0"/>
    <n v="785000"/>
    <n v="0"/>
    <b v="0"/>
    <b v="0"/>
    <n v="0"/>
    <n v="0"/>
    <n v="0"/>
    <n v="740380"/>
    <n v="0"/>
    <n v="0"/>
    <m/>
    <s v="FC"/>
    <n v="0"/>
    <s v="Black"/>
    <b v="0"/>
    <b v="0"/>
    <b v="0"/>
    <b v="0"/>
    <b v="0"/>
    <n v="0"/>
    <b v="0"/>
    <n v="147"/>
    <n v="2"/>
    <m/>
    <n v="2343.25"/>
    <n v="540.75"/>
    <n v="740380"/>
    <n v="28260"/>
    <n v="-22890"/>
    <n v="-3.0916556362948756E-2"/>
    <n v="-2.915923566878981E-2"/>
    <n v="1147.6608187134502"/>
    <n v="27300"/>
    <n v="0"/>
    <n v="28260"/>
    <n v="785000"/>
    <n v="3.7705665437479045E-2"/>
    <n v="3.321890714046262E-2"/>
    <s v="0000045"/>
    <n v="0.03"/>
    <n v="41.109649122807021"/>
    <s v="45 Stamford Street"/>
    <s v="Stamford Street ASTs"/>
    <b v="0"/>
    <s v=""/>
    <s v="AST"/>
    <b v="0"/>
    <n v="0"/>
    <s v="070029"/>
    <n v="2470"/>
    <d v="2018-06-11T00:00:00"/>
    <s v="F045"/>
    <n v="0"/>
    <n v="2.6393965356748771E-2"/>
    <n v="3.3459844944487963E-2"/>
    <n v="745750"/>
    <n v="0.95"/>
    <m/>
    <n v="24773"/>
    <n v="-22890"/>
    <s v="AST"/>
  </r>
  <r>
    <m/>
    <s v=""/>
    <n v="1910"/>
    <n v="0"/>
    <b v="0"/>
    <s v=""/>
    <s v="103"/>
    <s v="Circle (the) (ast)"/>
    <s v="SE1"/>
    <x v="10"/>
    <s v="South East London (Inner)"/>
    <s v="3KB Std"/>
    <n v="4202"/>
    <m/>
    <n v="0"/>
    <n v="963"/>
    <s v="Uncharged"/>
    <m/>
    <d v="2006-12-06T00:00:00"/>
    <m/>
    <m/>
    <d v="2019-01-01T00:00:00"/>
    <s v="under offer"/>
    <n v="13"/>
    <n v="28286"/>
    <d v="2016-10-10T00:00:00"/>
    <d v="2016-10-28T00:00:00"/>
    <d v="2019-01-01T00:00:00"/>
    <d v="2019-03-06T00:00:00"/>
    <n v="4"/>
    <d v="2019-04-03T00:00:00"/>
    <m/>
    <m/>
    <n v="0"/>
    <s v="Circle"/>
    <s v=""/>
    <s v=""/>
    <n v="0.03"/>
    <n v="0"/>
    <n v="20"/>
    <n v="0"/>
    <n v="925000"/>
    <n v="870000"/>
    <n v="0"/>
    <n v="0"/>
    <n v="0"/>
    <n v="0"/>
    <n v="0"/>
    <n v="0"/>
    <n v="870000"/>
    <n v="0"/>
    <b v="0"/>
    <b v="0"/>
    <n v="0"/>
    <n v="0"/>
    <n v="0"/>
    <n v="466683"/>
    <n v="0"/>
    <n v="0"/>
    <m/>
    <s v="PY"/>
    <n v="0"/>
    <s v="N.Fleet"/>
    <b v="0"/>
    <b v="0"/>
    <b v="0"/>
    <b v="0"/>
    <b v="0"/>
    <n v="0"/>
    <b v="1"/>
    <n v="13"/>
    <n v="2"/>
    <n v="4"/>
    <n v="2357.1666666666665"/>
    <n v="543.96153846153845"/>
    <n v="466683"/>
    <n v="31320"/>
    <n v="328497"/>
    <n v="0.70389750644441729"/>
    <n v="0.37758275862068963"/>
    <n v="903.42679127725853"/>
    <n v="28286"/>
    <n v="0"/>
    <n v="31320"/>
    <n v="870000"/>
    <n v="3.4223835450695704E-2"/>
    <n v="2.8487598306110102E-2"/>
    <s v="0000103"/>
    <n v="0"/>
    <n v="29.372793354101766"/>
    <s v="103 Circle (the) (ast)"/>
    <s v="ASTs On Market For Let"/>
    <b v="0"/>
    <s v="AST"/>
    <s v="AST"/>
    <b v="0"/>
    <n v="539"/>
    <s v="070012"/>
    <n v="576"/>
    <m/>
    <s v="F103"/>
    <n v="0"/>
    <n v="2.3956684407507083E-2"/>
    <n v="5.0451805615374892E-2"/>
    <n v="826500"/>
    <n v="0.92500000000000004"/>
    <m/>
    <n v="23545"/>
    <n v="328497"/>
    <s v="AST"/>
  </r>
  <r>
    <m/>
    <s v=""/>
    <n v="3711"/>
    <n v="0"/>
    <b v="0"/>
    <s v=""/>
    <s v="15"/>
    <s v="Stamford Street"/>
    <s v="SE1"/>
    <x v="10"/>
    <s v="London City Fringe"/>
    <s v="3KB"/>
    <n v="3764"/>
    <m/>
    <n v="0"/>
    <n v="770"/>
    <s v="Uncharged"/>
    <m/>
    <d v="2015-05-29T00:00:00"/>
    <m/>
    <m/>
    <d v="2016-08-21T00:00:00"/>
    <s v="23-Sep-2019"/>
    <n v="0"/>
    <n v="28563"/>
    <d v="2016-08-24T00:00:00"/>
    <d v="2016-09-06T00:00:00"/>
    <m/>
    <m/>
    <n v="4"/>
    <m/>
    <m/>
    <m/>
    <n v="0"/>
    <s v="Go Native"/>
    <s v=""/>
    <s v=""/>
    <n v="0.03"/>
    <n v="0"/>
    <n v="20"/>
    <n v="0"/>
    <n v="775000"/>
    <n v="785000"/>
    <n v="0"/>
    <n v="0"/>
    <n v="0"/>
    <n v="0"/>
    <n v="0"/>
    <n v="0"/>
    <n v="785000"/>
    <n v="0"/>
    <b v="0"/>
    <b v="0"/>
    <n v="0"/>
    <n v="0"/>
    <n v="0"/>
    <n v="650671"/>
    <n v="0"/>
    <n v="0"/>
    <m/>
    <s v="FC"/>
    <n v="0"/>
    <s v="Nfleet"/>
    <b v="0"/>
    <b v="0"/>
    <b v="0"/>
    <b v="0"/>
    <b v="0"/>
    <n v="0"/>
    <b v="0"/>
    <m/>
    <n v="1"/>
    <m/>
    <n v="2380.25"/>
    <n v="549.28846153846155"/>
    <n v="650671"/>
    <n v="28260"/>
    <n v="66819"/>
    <n v="0.1026924513310106"/>
    <n v="8.5119745222929935E-2"/>
    <n v="1019.4805194805194"/>
    <n v="28563"/>
    <n v="0"/>
    <n v="28260"/>
    <n v="785000"/>
    <n v="3.830103922225947E-2"/>
    <n v="3.3253771371102914E-2"/>
    <s v="0000015"/>
    <n v="0"/>
    <n v="37.094805194805197"/>
    <s v="15 Stamford Street"/>
    <s v="Stamford Street ASTs"/>
    <b v="0"/>
    <s v=""/>
    <s v="AST"/>
    <b v="0"/>
    <n v="0"/>
    <s v="070029"/>
    <n v="2440"/>
    <d v="2016-09-24T00:00:00"/>
    <s v="F015"/>
    <n v="0"/>
    <n v="2.6810726998997662E-2"/>
    <n v="3.8112963387026626E-2"/>
    <n v="745750"/>
    <n v="0.95"/>
    <m/>
    <n v="24799"/>
    <n v="66819"/>
    <s v="AST"/>
  </r>
  <r>
    <m/>
    <s v=""/>
    <n v="3754"/>
    <n v="0"/>
    <b v="0"/>
    <s v=""/>
    <s v="58"/>
    <s v="Stamford Street"/>
    <s v="SE1"/>
    <x v="10"/>
    <s v="London City Fringe"/>
    <s v="3KB"/>
    <n v="3764"/>
    <m/>
    <n v="0"/>
    <n v="770"/>
    <s v="Uncharged"/>
    <m/>
    <d v="2015-05-29T00:00:00"/>
    <m/>
    <m/>
    <d v="2018-09-07T00:00:00"/>
    <s v="15-Sep-2019"/>
    <n v="0"/>
    <n v="28600"/>
    <d v="2018-05-22T00:00:00"/>
    <d v="2018-06-10T00:00:00"/>
    <m/>
    <m/>
    <n v="4"/>
    <m/>
    <m/>
    <m/>
    <n v="0"/>
    <s v="Go Native"/>
    <s v=""/>
    <s v=""/>
    <n v="0.03"/>
    <n v="0"/>
    <n v="20"/>
    <n v="0"/>
    <n v="775000"/>
    <n v="785000"/>
    <n v="0"/>
    <n v="0"/>
    <n v="0"/>
    <n v="0"/>
    <n v="0"/>
    <n v="0"/>
    <n v="785000"/>
    <n v="0"/>
    <b v="0"/>
    <b v="0"/>
    <n v="0"/>
    <n v="0"/>
    <n v="0"/>
    <n v="816578"/>
    <n v="0"/>
    <n v="0"/>
    <m/>
    <s v="FC"/>
    <n v="0"/>
    <s v="Nfleet"/>
    <b v="0"/>
    <b v="0"/>
    <b v="0"/>
    <b v="0"/>
    <b v="0"/>
    <n v="0"/>
    <b v="0"/>
    <m/>
    <n v="2"/>
    <m/>
    <n v="2383.3333333333335"/>
    <n v="550"/>
    <n v="816578"/>
    <n v="28260"/>
    <n v="-99088"/>
    <n v="-0.12134541954350962"/>
    <n v="-0.12622675159235669"/>
    <n v="1019.4805194805194"/>
    <n v="77168"/>
    <n v="0"/>
    <n v="28260"/>
    <n v="785000"/>
    <n v="3.8350653704324507E-2"/>
    <n v="3.3303385853167951E-2"/>
    <s v="0000058"/>
    <n v="-0.62938005390835583"/>
    <n v="37.142857142857146"/>
    <s v="58 Stamford Street"/>
    <s v="Stamford Street ASTs"/>
    <b v="0"/>
    <s v=""/>
    <s v="AST"/>
    <b v="0"/>
    <n v="0"/>
    <s v="070029"/>
    <n v="2483"/>
    <d v="2018-09-16T00:00:00"/>
    <s v="F058"/>
    <n v="0"/>
    <n v="2.6845457135851736E-2"/>
    <n v="3.0414730742194866E-2"/>
    <n v="745750"/>
    <n v="0.95"/>
    <m/>
    <n v="24836"/>
    <n v="-99088"/>
    <s v="AST"/>
  </r>
  <r>
    <m/>
    <s v=""/>
    <n v="3746"/>
    <n v="0"/>
    <b v="0"/>
    <s v=""/>
    <s v="50"/>
    <s v="Stamford Street"/>
    <s v="SE1"/>
    <x v="10"/>
    <s v="London City Fringe"/>
    <s v="3KB"/>
    <n v="3522"/>
    <m/>
    <n v="0"/>
    <n v="722"/>
    <s v="Uncharged"/>
    <m/>
    <d v="2015-05-29T00:00:00"/>
    <m/>
    <m/>
    <d v="2016-07-31T00:00:00"/>
    <s v="26-Aug-2019"/>
    <n v="0"/>
    <n v="28641"/>
    <m/>
    <m/>
    <m/>
    <m/>
    <n v="4"/>
    <m/>
    <m/>
    <m/>
    <n v="0"/>
    <s v="Go Native"/>
    <s v=""/>
    <s v=""/>
    <n v="0.03"/>
    <n v="0"/>
    <n v="20"/>
    <n v="0"/>
    <n v="775000"/>
    <n v="785000"/>
    <n v="0"/>
    <n v="0"/>
    <n v="0"/>
    <n v="0"/>
    <n v="0"/>
    <n v="0"/>
    <n v="785000"/>
    <n v="0"/>
    <b v="0"/>
    <b v="0"/>
    <n v="0"/>
    <n v="0"/>
    <n v="0"/>
    <n v="703872"/>
    <n v="0"/>
    <n v="0"/>
    <m/>
    <s v="FC"/>
    <n v="0"/>
    <s v=""/>
    <b v="0"/>
    <b v="0"/>
    <b v="0"/>
    <b v="0"/>
    <b v="0"/>
    <n v="0"/>
    <b v="0"/>
    <m/>
    <m/>
    <m/>
    <n v="2386.75"/>
    <n v="550.78846153846155"/>
    <n v="703872"/>
    <n v="28260"/>
    <n v="13618"/>
    <n v="1.9347267685033642E-2"/>
    <n v="1.7347770700636943E-2"/>
    <n v="1087.2576177285318"/>
    <n v="28080"/>
    <n v="0"/>
    <n v="28260"/>
    <n v="785000"/>
    <n v="3.8405631914180352E-2"/>
    <n v="3.3682869594368087E-2"/>
    <s v="0000050"/>
    <n v="1.9978632478632477E-2"/>
    <n v="39.668975069252078"/>
    <s v="50 Stamford Street"/>
    <s v="Stamford Street ASTs"/>
    <b v="0"/>
    <s v=""/>
    <s v="AST"/>
    <b v="0"/>
    <n v="0"/>
    <s v="070029"/>
    <n v="2475"/>
    <d v="2016-08-27T00:00:00"/>
    <s v="F050"/>
    <n v="0"/>
    <n v="2.6883941882095436E-2"/>
    <n v="3.568688625204583E-2"/>
    <n v="745750"/>
    <n v="0.95"/>
    <m/>
    <n v="25119"/>
    <n v="13618"/>
    <s v="AST"/>
  </r>
  <r>
    <m/>
    <s v=""/>
    <n v="3705"/>
    <n v="0"/>
    <b v="0"/>
    <s v=""/>
    <s v="9"/>
    <s v="Stamford Street"/>
    <s v="SE1"/>
    <x v="10"/>
    <s v="London City Fringe"/>
    <s v="3KB"/>
    <n v="3346"/>
    <m/>
    <n v="0"/>
    <n v="685"/>
    <s v="Uncharged"/>
    <m/>
    <d v="2015-05-29T00:00:00"/>
    <m/>
    <m/>
    <d v="2017-09-15T00:00:00"/>
    <s v="27-Sep-2019"/>
    <n v="0"/>
    <n v="28665"/>
    <m/>
    <m/>
    <m/>
    <m/>
    <n v="4"/>
    <m/>
    <m/>
    <m/>
    <n v="0"/>
    <s v="Go Native"/>
    <s v=""/>
    <s v=""/>
    <n v="0.03"/>
    <n v="0"/>
    <n v="20"/>
    <n v="0"/>
    <n v="775000"/>
    <n v="785000"/>
    <n v="0"/>
    <n v="0"/>
    <n v="0"/>
    <n v="0"/>
    <n v="0"/>
    <n v="0"/>
    <n v="785000"/>
    <n v="0"/>
    <b v="0"/>
    <b v="0"/>
    <n v="0"/>
    <n v="0"/>
    <n v="0"/>
    <n v="554608"/>
    <n v="0"/>
    <n v="0"/>
    <m/>
    <s v="FC"/>
    <n v="0"/>
    <s v=""/>
    <b v="0"/>
    <b v="0"/>
    <b v="0"/>
    <b v="0"/>
    <b v="0"/>
    <n v="0"/>
    <b v="0"/>
    <m/>
    <m/>
    <m/>
    <n v="2388.75"/>
    <n v="551.25"/>
    <n v="554608"/>
    <n v="28260"/>
    <n v="162882"/>
    <n v="0.29368851513140815"/>
    <n v="0.20749299363057325"/>
    <n v="1145.9854014598541"/>
    <n v="27300"/>
    <n v="0"/>
    <n v="28260"/>
    <n v="785000"/>
    <n v="3.8437814280925242E-2"/>
    <n v="3.3951055983908816E-2"/>
    <s v="0000009"/>
    <n v="0.05"/>
    <n v="41.846715328467155"/>
    <s v="9 Stamford Street"/>
    <s v="Stamford Street ASTs"/>
    <b v="0"/>
    <s v=""/>
    <s v="AST"/>
    <b v="0"/>
    <n v="0"/>
    <s v="070029"/>
    <n v="2434"/>
    <d v="2017-09-28T00:00:00"/>
    <s v="F009"/>
    <n v="0"/>
    <n v="2.6906469538433217E-2"/>
    <n v="4.5652064160632375E-2"/>
    <n v="745750"/>
    <n v="0.95"/>
    <m/>
    <n v="25319"/>
    <n v="162882"/>
    <s v="AST"/>
  </r>
  <r>
    <m/>
    <s v=""/>
    <n v="4469"/>
    <n v="0"/>
    <b v="0"/>
    <s v=""/>
    <s v="17"/>
    <s v="Harvard Mansions"/>
    <s v="SW11 1TB"/>
    <x v="2"/>
    <s v="South West London/surrey"/>
    <s v="4KB"/>
    <n v="0"/>
    <m/>
    <n v="0"/>
    <n v="1068"/>
    <s v="Uncharged"/>
    <m/>
    <d v="2018-09-11T00:00:00"/>
    <m/>
    <m/>
    <d v="2018-10-10T00:00:00"/>
    <s v="02-Nov-2019"/>
    <n v="0"/>
    <n v="28820"/>
    <m/>
    <m/>
    <m/>
    <m/>
    <n v="4"/>
    <m/>
    <m/>
    <m/>
    <n v="0"/>
    <s v=""/>
    <s v=""/>
    <s v=""/>
    <n v="0.03"/>
    <n v="0"/>
    <n v="20"/>
    <n v="0"/>
    <n v="0"/>
    <n v="705000"/>
    <n v="0"/>
    <n v="0"/>
    <n v="0"/>
    <n v="0"/>
    <n v="0"/>
    <n v="0"/>
    <n v="705000"/>
    <n v="0"/>
    <b v="0"/>
    <b v="0"/>
    <n v="0"/>
    <n v="0"/>
    <n v="0"/>
    <n v="722912"/>
    <n v="0"/>
    <n v="0"/>
    <m/>
    <s v="SL"/>
    <n v="0"/>
    <s v=""/>
    <b v="0"/>
    <b v="0"/>
    <b v="0"/>
    <b v="0"/>
    <b v="0"/>
    <n v="0"/>
    <b v="0"/>
    <m/>
    <m/>
    <m/>
    <n v="2401.6666666666665"/>
    <n v="554.23076923076928"/>
    <n v="722912"/>
    <n v="25380"/>
    <n v="-78542"/>
    <n v="-0.10864669558673808"/>
    <n v="-0.11140709219858157"/>
    <n v="660.11235955056179"/>
    <n v="25476"/>
    <n v="0"/>
    <n v="25380"/>
    <n v="705000"/>
    <n v="4.303098170959313E-2"/>
    <n v="4.303098170959313E-2"/>
    <s v="0000017"/>
    <n v="0.13126079447322972"/>
    <n v="26.985018726591761"/>
    <s v="17 Harvard Mansions"/>
    <s v="Harvard Mansions ASTs - Legacy Portfolio"/>
    <b v="0"/>
    <s v="AST"/>
    <s v="AST"/>
    <b v="0"/>
    <n v="0"/>
    <s v="070045"/>
    <n v="3220"/>
    <d v="2018-11-03T00:00:00"/>
    <s v="F017"/>
    <n v="0"/>
    <n v="3.0121686683745916E-2"/>
    <n v="3.9866539772475763E-2"/>
    <n v="669750"/>
    <n v="0.91"/>
    <m/>
    <n v="28820"/>
    <n v="-78542"/>
    <s v="AST"/>
  </r>
  <r>
    <m/>
    <s v=""/>
    <n v="4385"/>
    <n v="0"/>
    <b v="0"/>
    <s v=""/>
    <s v="1"/>
    <s v="Bridge Avenue Mansions"/>
    <s v="W6 9JB"/>
    <x v="2"/>
    <s v="West London (outer)"/>
    <s v="5KB"/>
    <n v="0"/>
    <m/>
    <n v="0"/>
    <n v="976"/>
    <s v="Uncharged"/>
    <m/>
    <d v="2018-09-11T00:00:00"/>
    <m/>
    <m/>
    <m/>
    <s v="26-Jul-2018"/>
    <n v="0"/>
    <n v="28860"/>
    <m/>
    <m/>
    <m/>
    <m/>
    <n v="4"/>
    <m/>
    <m/>
    <m/>
    <n v="0"/>
    <s v=""/>
    <s v=""/>
    <s v=""/>
    <n v="0.03"/>
    <n v="0"/>
    <n v="20"/>
    <n v="0"/>
    <n v="0"/>
    <n v="770000"/>
    <n v="0"/>
    <n v="0"/>
    <n v="0"/>
    <n v="0"/>
    <n v="0"/>
    <n v="0"/>
    <n v="770000"/>
    <n v="0"/>
    <b v="0"/>
    <b v="0"/>
    <n v="0"/>
    <n v="0"/>
    <n v="0"/>
    <n v="710894"/>
    <n v="0"/>
    <n v="0"/>
    <m/>
    <s v="PY"/>
    <n v="0"/>
    <s v=""/>
    <b v="0"/>
    <b v="0"/>
    <b v="0"/>
    <b v="0"/>
    <b v="0"/>
    <n v="0"/>
    <b v="0"/>
    <m/>
    <m/>
    <m/>
    <n v="2405"/>
    <n v="555"/>
    <n v="710894"/>
    <n v="27720"/>
    <n v="-7114"/>
    <n v="-1.0007117798152748E-2"/>
    <n v="-9.2389610389610397E-3"/>
    <n v="788.93442622950818"/>
    <n v="0"/>
    <n v="0"/>
    <n v="27720"/>
    <n v="770000"/>
    <n v="3.9453178400546823E-2"/>
    <n v="3.9453178400546823E-2"/>
    <s v="0000001"/>
    <n v="0"/>
    <n v="29.569672131147541"/>
    <s v="1 Bridge Avenue Mansions"/>
    <s v="Bridge Avenue Mansions ASTs - Legacy Portfolio"/>
    <b v="0"/>
    <s v="AST"/>
    <s v=""/>
    <b v="0"/>
    <n v="0"/>
    <s v="070043"/>
    <n v="3136"/>
    <d v="2015-07-27T00:00:00"/>
    <s v="F001"/>
    <n v="0"/>
    <n v="2.7617224410064239E-2"/>
    <n v="4.0596769701249411E-2"/>
    <n v="731500"/>
    <n v="0.91"/>
    <m/>
    <n v="28860"/>
    <n v="-7114"/>
    <s v="AST"/>
  </r>
  <r>
    <m/>
    <s v=""/>
    <n v="3752"/>
    <n v="0"/>
    <b v="0"/>
    <s v=""/>
    <s v="56"/>
    <s v="Stamford Street"/>
    <s v="SE1"/>
    <x v="10"/>
    <s v="London City Fringe"/>
    <s v="3KB"/>
    <n v="3764"/>
    <m/>
    <n v="0"/>
    <n v="770"/>
    <s v="Uncharged"/>
    <m/>
    <d v="2015-05-29T00:00:00"/>
    <m/>
    <m/>
    <d v="2017-10-24T00:00:00"/>
    <s v="14-Jan-2020"/>
    <n v="0"/>
    <n v="28860"/>
    <d v="2017-10-25T00:00:00"/>
    <d v="2017-11-08T00:00:00"/>
    <m/>
    <m/>
    <n v="4"/>
    <m/>
    <m/>
    <m/>
    <n v="0"/>
    <s v="Go Native"/>
    <s v=""/>
    <s v=""/>
    <n v="0.03"/>
    <n v="0"/>
    <n v="20"/>
    <n v="0"/>
    <n v="775000"/>
    <n v="785000"/>
    <n v="0"/>
    <n v="0"/>
    <n v="0"/>
    <n v="0"/>
    <n v="0"/>
    <n v="0"/>
    <n v="785000"/>
    <n v="0"/>
    <b v="0"/>
    <b v="0"/>
    <n v="0"/>
    <n v="0"/>
    <n v="0"/>
    <n v="786377"/>
    <n v="0"/>
    <n v="0"/>
    <m/>
    <s v="FC"/>
    <n v="0"/>
    <s v="N.Fleet"/>
    <b v="0"/>
    <b v="0"/>
    <b v="0"/>
    <b v="0"/>
    <b v="0"/>
    <n v="0"/>
    <b v="0"/>
    <m/>
    <n v="2"/>
    <m/>
    <n v="2405"/>
    <n v="555"/>
    <n v="786377"/>
    <n v="28260"/>
    <n v="-68887"/>
    <n v="-8.760047661617773E-2"/>
    <n v="-8.7754140127388539E-2"/>
    <n v="1019.4805194805194"/>
    <n v="28860"/>
    <n v="0"/>
    <n v="28260"/>
    <n v="785000"/>
    <n v="3.8699296010727455E-2"/>
    <n v="3.3652028159570899E-2"/>
    <s v="0000056"/>
    <n v="0"/>
    <n v="37.480519480519483"/>
    <s v="56 Stamford Street"/>
    <s v="Stamford Street ASTs"/>
    <b v="0"/>
    <s v=""/>
    <s v="AST"/>
    <b v="0"/>
    <n v="0"/>
    <s v="070029"/>
    <n v="2481"/>
    <d v="2018-01-15T00:00:00"/>
    <s v="F056"/>
    <n v="0"/>
    <n v="2.7089506746177661E-2"/>
    <n v="3.1913446095193525E-2"/>
    <n v="745750"/>
    <n v="0.95"/>
    <m/>
    <n v="25096"/>
    <n v="-68887"/>
    <s v="AST"/>
  </r>
  <r>
    <d v="2001-08-24T00:00:00"/>
    <s v="11:47:28"/>
    <n v="697"/>
    <n v="30"/>
    <b v="0"/>
    <s v=""/>
    <s v="11"/>
    <s v="Regis Court"/>
    <s v="NW1"/>
    <x v="10"/>
    <s v="West End"/>
    <s v="3KB"/>
    <n v="4208"/>
    <m/>
    <n v="0"/>
    <n v="770"/>
    <s v="RBS"/>
    <d v="2004-06-01T00:00:00"/>
    <d v="2000-05-17T00:00:00"/>
    <m/>
    <m/>
    <d v="2014-09-01T00:00:00"/>
    <s v="11-May-2019"/>
    <n v="0"/>
    <n v="28920"/>
    <d v="2014-09-08T00:00:00"/>
    <d v="2014-10-03T00:00:00"/>
    <m/>
    <m/>
    <n v="4"/>
    <m/>
    <m/>
    <m/>
    <n v="0"/>
    <s v="K.Gold"/>
    <s v=""/>
    <s v=""/>
    <n v="0.03"/>
    <n v="0"/>
    <n v="20"/>
    <n v="0"/>
    <n v="1000000"/>
    <n v="925000"/>
    <n v="0"/>
    <n v="0"/>
    <n v="0"/>
    <n v="0"/>
    <n v="0"/>
    <n v="0"/>
    <n v="925000"/>
    <n v="0"/>
    <b v="0"/>
    <b v="0"/>
    <n v="0"/>
    <n v="0"/>
    <n v="0"/>
    <n v="248955"/>
    <n v="0"/>
    <n v="0"/>
    <d v="2001-06-08T00:00:00"/>
    <s v="PY"/>
    <n v="0"/>
    <s v="Duffin"/>
    <b v="0"/>
    <b v="0"/>
    <b v="0"/>
    <b v="0"/>
    <b v="0"/>
    <n v="0"/>
    <b v="1"/>
    <m/>
    <n v="3"/>
    <m/>
    <n v="2410"/>
    <n v="556.15384615384619"/>
    <n v="248955"/>
    <n v="33300"/>
    <n v="596495"/>
    <n v="2.395995260187584"/>
    <n v="0.64485945945945944"/>
    <n v="1201.2987012987012"/>
    <n v="28080"/>
    <n v="0"/>
    <n v="33300"/>
    <n v="925000"/>
    <n v="3.2910384068278807E-2"/>
    <n v="2.7508392603129445E-2"/>
    <s v="0000011"/>
    <n v="2.9914529914529916E-2"/>
    <n v="37.558441558441558"/>
    <s v="11 Regis Court"/>
    <s v="Regis Court ASTs"/>
    <b v="0"/>
    <s v="AST"/>
    <s v=""/>
    <b v="0"/>
    <n v="539"/>
    <s v="102102"/>
    <n v="64"/>
    <d v="2016-08-09T00:00:00"/>
    <s v="F011"/>
    <n v="0"/>
    <n v="2.3037268455472815E-2"/>
    <n v="9.7097869092807931E-2"/>
    <n v="878750"/>
    <n v="0.95"/>
    <m/>
    <n v="24173"/>
    <n v="596495"/>
    <s v="AST"/>
  </r>
  <r>
    <m/>
    <s v=""/>
    <n v="4380"/>
    <n v="0"/>
    <b v="0"/>
    <s v=""/>
    <s v="16"/>
    <s v="Aynhoe Mansions"/>
    <s v="W14 0QB"/>
    <x v="2"/>
    <s v="West London (outer)"/>
    <s v="4KB"/>
    <n v="0"/>
    <m/>
    <n v="0"/>
    <n v="1051"/>
    <s v="Uncharged"/>
    <m/>
    <d v="2018-09-11T00:00:00"/>
    <m/>
    <m/>
    <m/>
    <s v="31-Oct-2019"/>
    <n v="0"/>
    <n v="29106"/>
    <m/>
    <m/>
    <m/>
    <m/>
    <n v="4"/>
    <m/>
    <m/>
    <m/>
    <n v="0"/>
    <s v=""/>
    <s v=""/>
    <s v=""/>
    <n v="0.03"/>
    <n v="0"/>
    <n v="20"/>
    <n v="0"/>
    <n v="0"/>
    <n v="890000"/>
    <n v="0"/>
    <n v="0"/>
    <n v="0"/>
    <n v="0"/>
    <n v="0"/>
    <n v="0"/>
    <n v="890000"/>
    <n v="0"/>
    <b v="0"/>
    <b v="0"/>
    <n v="0"/>
    <n v="0"/>
    <n v="0"/>
    <n v="858384"/>
    <n v="0"/>
    <n v="0"/>
    <m/>
    <s v="MB"/>
    <n v="0"/>
    <s v=""/>
    <b v="0"/>
    <b v="0"/>
    <b v="0"/>
    <b v="0"/>
    <b v="0"/>
    <n v="0"/>
    <b v="0"/>
    <m/>
    <m/>
    <m/>
    <n v="2425.5"/>
    <n v="559.73076923076928"/>
    <n v="858384"/>
    <n v="32040"/>
    <n v="-44924"/>
    <n v="-5.2335551454826747E-2"/>
    <n v="-5.0476404494382024E-2"/>
    <n v="846.81255946717408"/>
    <n v="27720"/>
    <n v="0"/>
    <n v="32040"/>
    <n v="890000"/>
    <n v="3.4424600827912481E-2"/>
    <n v="3.4424600827912481E-2"/>
    <s v="0000016"/>
    <n v="0.05"/>
    <n v="27.693625118934349"/>
    <s v="16 Aynhoe Mansions"/>
    <s v="Aynhoe Mansions ASTs - Legacy Portfolio"/>
    <b v="0"/>
    <s v="AST"/>
    <s v=""/>
    <b v="0"/>
    <n v="0"/>
    <s v="070042"/>
    <n v="3131"/>
    <d v="2016-11-01T00:00:00"/>
    <s v="F016"/>
    <n v="0"/>
    <n v="2.4097220169165517E-2"/>
    <n v="3.3907901358832412E-2"/>
    <n v="845500"/>
    <n v="0.91"/>
    <m/>
    <n v="29106"/>
    <n v="-44924"/>
    <s v="AST"/>
  </r>
  <r>
    <m/>
    <s v=""/>
    <n v="3720"/>
    <n v="0"/>
    <b v="0"/>
    <s v=""/>
    <s v="24"/>
    <s v="Stamford Street"/>
    <s v="SE1"/>
    <x v="10"/>
    <s v="London City Fringe"/>
    <s v="3KB"/>
    <n v="3764"/>
    <m/>
    <n v="0"/>
    <n v="770"/>
    <s v="Uncharged"/>
    <m/>
    <d v="2015-05-29T00:00:00"/>
    <m/>
    <m/>
    <d v="2018-07-31T00:00:00"/>
    <s v="31-Jul-2019"/>
    <n v="0"/>
    <n v="29120"/>
    <d v="2015-07-13T00:00:00"/>
    <d v="2015-08-05T00:00:00"/>
    <m/>
    <m/>
    <n v="4"/>
    <m/>
    <m/>
    <m/>
    <n v="0"/>
    <s v="Go Native"/>
    <s v=""/>
    <s v=""/>
    <n v="0.03"/>
    <n v="0"/>
    <n v="20"/>
    <n v="0"/>
    <n v="775000"/>
    <n v="785000"/>
    <n v="0"/>
    <n v="0"/>
    <n v="0"/>
    <n v="0"/>
    <n v="0"/>
    <n v="0"/>
    <n v="785000"/>
    <n v="0"/>
    <b v="0"/>
    <b v="0"/>
    <n v="0"/>
    <n v="0"/>
    <n v="0"/>
    <n v="677025"/>
    <n v="0"/>
    <n v="0"/>
    <m/>
    <s v="FC"/>
    <n v="0"/>
    <s v="Black"/>
    <b v="0"/>
    <b v="0"/>
    <b v="0"/>
    <b v="0"/>
    <b v="0"/>
    <n v="0"/>
    <b v="0"/>
    <m/>
    <n v="3"/>
    <m/>
    <n v="2426.6666666666665"/>
    <n v="560"/>
    <n v="677025"/>
    <n v="28260"/>
    <n v="40465"/>
    <n v="5.9768841623278314E-2"/>
    <n v="5.1547770700636944E-2"/>
    <n v="1019.4805194805194"/>
    <n v="61880"/>
    <n v="0"/>
    <n v="28260"/>
    <n v="785000"/>
    <n v="3.9047938317130403E-2"/>
    <n v="3.4000670465973853E-2"/>
    <s v="0000024"/>
    <n v="-0.52941176470588236"/>
    <n v="37.81818181818182"/>
    <s v="24 Stamford Street"/>
    <s v="Stamford Street ASTs"/>
    <b v="0"/>
    <s v=""/>
    <s v="AST"/>
    <b v="0"/>
    <n v="0"/>
    <s v="070029"/>
    <n v="2449"/>
    <d v="2018-08-01T00:00:00"/>
    <s v="F024"/>
    <n v="0"/>
    <n v="2.7333556356503582E-2"/>
    <n v="3.7452088179904731E-2"/>
    <n v="745750"/>
    <n v="0.95"/>
    <m/>
    <n v="25356"/>
    <n v="40465"/>
    <s v="AST"/>
  </r>
  <r>
    <m/>
    <s v=""/>
    <n v="4388"/>
    <n v="0"/>
    <b v="0"/>
    <s v=""/>
    <s v="5"/>
    <s v="Bridge Avenue Mansions"/>
    <s v="W6 9JB"/>
    <x v="2"/>
    <s v="West London (outer)"/>
    <s v="5KB"/>
    <n v="0"/>
    <m/>
    <n v="0"/>
    <n v="961"/>
    <s v="Uncharged"/>
    <m/>
    <d v="2018-09-11T00:00:00"/>
    <m/>
    <m/>
    <m/>
    <s v="19-May-2018"/>
    <n v="0"/>
    <n v="29124"/>
    <m/>
    <m/>
    <m/>
    <m/>
    <n v="4"/>
    <m/>
    <m/>
    <m/>
    <n v="0"/>
    <s v=""/>
    <s v=""/>
    <s v=""/>
    <n v="0.03"/>
    <n v="0"/>
    <n v="20"/>
    <n v="0"/>
    <n v="0"/>
    <n v="770000"/>
    <n v="0"/>
    <n v="0"/>
    <n v="0"/>
    <n v="0"/>
    <n v="0"/>
    <n v="0"/>
    <n v="770000"/>
    <n v="0"/>
    <b v="0"/>
    <b v="0"/>
    <n v="0"/>
    <n v="0"/>
    <n v="0"/>
    <n v="782517"/>
    <n v="0"/>
    <n v="0"/>
    <m/>
    <s v="PY"/>
    <n v="0"/>
    <s v=""/>
    <b v="0"/>
    <b v="0"/>
    <b v="0"/>
    <b v="0"/>
    <b v="0"/>
    <n v="0"/>
    <b v="0"/>
    <m/>
    <m/>
    <m/>
    <n v="2427"/>
    <n v="560.07692307692309"/>
    <n v="782517"/>
    <n v="27720"/>
    <n v="-78737"/>
    <n v="-0.1006201782197703"/>
    <n v="-0.10225584415584416"/>
    <n v="801.24869927159205"/>
    <n v="0"/>
    <n v="0"/>
    <n v="27720"/>
    <n v="770000"/>
    <n v="3.981408065618592E-2"/>
    <n v="3.981408065618592E-2"/>
    <s v="0000005"/>
    <n v="0"/>
    <n v="30.305931321540061"/>
    <s v="5 Bridge Avenue Mansions"/>
    <s v="Bridge Avenue Mansions ASTs - Legacy Portfolio"/>
    <b v="0"/>
    <s v="AST"/>
    <s v=""/>
    <b v="0"/>
    <n v="0"/>
    <s v="070043"/>
    <n v="3139"/>
    <d v="2015-05-20T00:00:00"/>
    <s v="F005"/>
    <n v="0"/>
    <n v="2.7869855984709316E-2"/>
    <n v="3.7218360751268026E-2"/>
    <n v="731500"/>
    <n v="0.91"/>
    <m/>
    <n v="29124"/>
    <n v="-78737"/>
    <s v="AST"/>
  </r>
  <r>
    <m/>
    <s v=""/>
    <n v="4405"/>
    <n v="0"/>
    <b v="0"/>
    <s v=""/>
    <s v="20"/>
    <s v="Bridge Avenue Mansions"/>
    <s v="W6 9JB"/>
    <x v="2"/>
    <s v="West London (outer)"/>
    <s v="4KB"/>
    <n v="0"/>
    <m/>
    <n v="0"/>
    <n v="842"/>
    <s v="Uncharged"/>
    <m/>
    <d v="2018-09-11T00:00:00"/>
    <m/>
    <m/>
    <m/>
    <s v="31-Oct-2019"/>
    <n v="0"/>
    <n v="29219"/>
    <m/>
    <m/>
    <m/>
    <m/>
    <n v="4"/>
    <m/>
    <m/>
    <m/>
    <n v="0"/>
    <s v=""/>
    <s v=""/>
    <s v=""/>
    <n v="0.03"/>
    <n v="0"/>
    <n v="20"/>
    <n v="0"/>
    <n v="0"/>
    <n v="700000"/>
    <n v="0"/>
    <n v="0"/>
    <n v="0"/>
    <n v="0"/>
    <n v="0"/>
    <n v="0"/>
    <n v="700000"/>
    <n v="0"/>
    <b v="0"/>
    <b v="0"/>
    <n v="0"/>
    <n v="0"/>
    <n v="0"/>
    <n v="672833"/>
    <n v="0"/>
    <n v="0"/>
    <m/>
    <s v="PY"/>
    <n v="0"/>
    <s v=""/>
    <b v="0"/>
    <b v="0"/>
    <b v="0"/>
    <b v="0"/>
    <b v="0"/>
    <n v="0"/>
    <b v="0"/>
    <m/>
    <m/>
    <m/>
    <n v="2434.9166666666665"/>
    <n v="561.90384615384619"/>
    <n v="672833"/>
    <n v="25200"/>
    <n v="-33033"/>
    <n v="-4.9095392170122452E-2"/>
    <n v="-4.7190000000000003E-2"/>
    <n v="831.35391923990494"/>
    <n v="28368"/>
    <n v="0"/>
    <n v="25200"/>
    <n v="700000"/>
    <n v="4.3938345864661651E-2"/>
    <n v="4.3938345864661651E-2"/>
    <s v="0000020"/>
    <n v="2.9998589960518896E-2"/>
    <n v="34.701900237529692"/>
    <s v="20 Bridge Avenue Mansions"/>
    <s v="Bridge Avenue Mansions ASTs - Legacy Portfolio"/>
    <b v="0"/>
    <s v="AST"/>
    <s v=""/>
    <b v="0"/>
    <n v="0"/>
    <s v="070043"/>
    <n v="3156"/>
    <d v="2017-10-01T00:00:00"/>
    <s v="F020"/>
    <n v="0"/>
    <n v="3.0756841581477255E-2"/>
    <n v="4.3426823595156601E-2"/>
    <n v="665000"/>
    <n v="0.91"/>
    <m/>
    <n v="29219"/>
    <n v="-33033"/>
    <s v="AST"/>
  </r>
  <r>
    <m/>
    <s v=""/>
    <n v="898"/>
    <m/>
    <b v="0"/>
    <s v=""/>
    <s v="50"/>
    <s v="Clifton Court"/>
    <s v="NW8"/>
    <x v="10"/>
    <s v="North West London (Inner)"/>
    <s v="3KB"/>
    <n v="4877"/>
    <m/>
    <m/>
    <n v="986"/>
    <s v="Uncharged"/>
    <d v="2004-06-01T00:00:00"/>
    <d v="2000-05-17T00:00:00"/>
    <m/>
    <m/>
    <d v="2015-02-20T00:00:00"/>
    <s v="20-Apr-2020"/>
    <n v="0"/>
    <n v="29352"/>
    <d v="2015-02-26T00:00:00"/>
    <d v="2015-03-27T00:00:00"/>
    <m/>
    <m/>
    <n v="4"/>
    <m/>
    <m/>
    <m/>
    <n v="0"/>
    <s v="K.Gold"/>
    <s v=""/>
    <s v=""/>
    <n v="0.03"/>
    <n v="0"/>
    <n v="20"/>
    <m/>
    <n v="1000000"/>
    <n v="980000"/>
    <m/>
    <n v="0"/>
    <n v="0"/>
    <n v="0"/>
    <n v="0"/>
    <n v="0"/>
    <n v="980000"/>
    <n v="0"/>
    <b v="1"/>
    <b v="0"/>
    <n v="0"/>
    <n v="0"/>
    <n v="0"/>
    <n v="266814"/>
    <n v="0"/>
    <n v="0"/>
    <m/>
    <s v="PY"/>
    <n v="0"/>
    <s v="Duffin"/>
    <b v="0"/>
    <b v="0"/>
    <b v="0"/>
    <b v="0"/>
    <b v="0"/>
    <n v="0"/>
    <b v="1"/>
    <m/>
    <n v="4"/>
    <m/>
    <n v="2446"/>
    <n v="564.46153846153845"/>
    <n v="266814"/>
    <n v="35280"/>
    <n v="628906"/>
    <n v="2.3570952048992933"/>
    <n v="0.64174081632653057"/>
    <n v="993.91480730223122"/>
    <n v="28920"/>
    <n v="0"/>
    <n v="35280"/>
    <n v="980000"/>
    <n v="3.1527389903329754E-2"/>
    <n v="2.5709989258861438E-2"/>
    <s v="0000050"/>
    <n v="1.4937759336099586E-2"/>
    <n v="29.768762677484787"/>
    <s v="50 Clifton Court"/>
    <s v="Clifton Court ASTs"/>
    <b v="0"/>
    <s v="AST"/>
    <s v=""/>
    <b v="0"/>
    <n v="539"/>
    <s v="100110"/>
    <n v="193"/>
    <d v="2015-04-21T00:00:00"/>
    <s v="F050"/>
    <n v="0"/>
    <n v="2.2069172556495053E-2"/>
    <n v="8.9710434984670975E-2"/>
    <n v="931000"/>
    <n v="0.92500000000000004"/>
    <m/>
    <n v="23936"/>
    <n v="628906"/>
    <s v="AST"/>
  </r>
  <r>
    <m/>
    <s v=""/>
    <n v="4390"/>
    <n v="0"/>
    <b v="0"/>
    <s v="Awaiting architectural plans for Legacy portfolio before proceeding to modernise"/>
    <s v="7"/>
    <s v="Bridge Avenue Mansions (ast)"/>
    <s v="W6 9JB"/>
    <x v="2"/>
    <s v="West London (outer)"/>
    <s v="5KB"/>
    <n v="0"/>
    <m/>
    <n v="0"/>
    <n v="909"/>
    <s v="Uncharged"/>
    <m/>
    <d v="2018-09-11T00:00:00"/>
    <m/>
    <m/>
    <d v="2018-10-10T00:00:00"/>
    <s v="vacant"/>
    <n v="25"/>
    <n v="29400"/>
    <m/>
    <m/>
    <m/>
    <m/>
    <n v="4"/>
    <m/>
    <m/>
    <m/>
    <n v="0"/>
    <s v=""/>
    <s v=""/>
    <s v=""/>
    <n v="0.03"/>
    <n v="0"/>
    <n v="20"/>
    <n v="0"/>
    <n v="0"/>
    <n v="770000"/>
    <n v="0"/>
    <n v="0"/>
    <n v="0"/>
    <n v="0"/>
    <n v="0"/>
    <n v="0"/>
    <n v="770000"/>
    <n v="0"/>
    <b v="0"/>
    <b v="0"/>
    <n v="0"/>
    <n v="0"/>
    <n v="0"/>
    <n v="723553"/>
    <n v="0"/>
    <n v="0"/>
    <m/>
    <s v="SL"/>
    <n v="0"/>
    <s v=""/>
    <b v="0"/>
    <b v="0"/>
    <b v="0"/>
    <b v="0"/>
    <b v="0"/>
    <n v="2"/>
    <b v="0"/>
    <m/>
    <m/>
    <m/>
    <n v="2450"/>
    <n v="565.38461538461536"/>
    <n v="723553"/>
    <n v="27720"/>
    <n v="-19773"/>
    <n v="-2.732764565968215E-2"/>
    <n v="-2.5679220779220781E-2"/>
    <n v="847.08470847084709"/>
    <n v="29400"/>
    <n v="0"/>
    <n v="27720"/>
    <n v="770000"/>
    <n v="4.0191387559808611E-2"/>
    <n v="4.0191387559808611E-2"/>
    <s v="0000007"/>
    <n v="0"/>
    <n v="32.343234323432341"/>
    <s v="7 Bridge Avenue Mansions (ast)"/>
    <s v="Units Vacant for Re-Housing"/>
    <b v="0"/>
    <s v="Vacant"/>
    <s v="AST"/>
    <b v="0"/>
    <n v="0"/>
    <s v="070043"/>
    <n v="3141"/>
    <m/>
    <s v="F007"/>
    <n v="0"/>
    <n v="2.8133970812747353E-2"/>
    <n v="4.0632821645408143E-2"/>
    <n v="731500"/>
    <n v="0.91"/>
    <m/>
    <n v="29400"/>
    <n v="-19773"/>
    <s v="AST"/>
  </r>
  <r>
    <m/>
    <s v=""/>
    <n v="2661"/>
    <n v="0"/>
    <b v="0"/>
    <s v=""/>
    <s v="21"/>
    <s v="Delaware Mansions"/>
    <s v="W9"/>
    <x v="10"/>
    <s v="W9"/>
    <s v="4KB"/>
    <n v="2456"/>
    <m/>
    <n v="0"/>
    <n v="933"/>
    <s v="HSBC"/>
    <m/>
    <d v="1990-06-24T00:00:00"/>
    <d v="2010-11-22T00:00:00"/>
    <m/>
    <d v="2015-05-02T00:00:00"/>
    <s v="12-Jun-2019"/>
    <n v="0"/>
    <n v="29460"/>
    <d v="2015-05-13T00:00:00"/>
    <d v="2015-05-29T00:00:00"/>
    <m/>
    <m/>
    <n v="4"/>
    <m/>
    <m/>
    <m/>
    <n v="0"/>
    <s v="K.Gold/Vickers"/>
    <s v=""/>
    <s v=""/>
    <n v="0.03"/>
    <n v="0"/>
    <n v="20"/>
    <n v="0"/>
    <n v="905000"/>
    <n v="905000"/>
    <n v="0"/>
    <n v="0"/>
    <n v="0"/>
    <n v="0"/>
    <n v="0"/>
    <n v="0"/>
    <n v="905000"/>
    <n v="0"/>
    <b v="0"/>
    <b v="0"/>
    <n v="0"/>
    <n v="0"/>
    <n v="0"/>
    <n v="145817"/>
    <n v="0"/>
    <n v="0"/>
    <m/>
    <s v="PY"/>
    <n v="0"/>
    <s v="Askey"/>
    <b v="0"/>
    <b v="0"/>
    <b v="0"/>
    <b v="0"/>
    <b v="0"/>
    <n v="0"/>
    <b v="0"/>
    <m/>
    <n v="2"/>
    <m/>
    <n v="2455"/>
    <n v="566.53846153846155"/>
    <n v="145817"/>
    <n v="32580"/>
    <n v="681353"/>
    <n v="4.6726581948606816"/>
    <n v="0.75287624309392265"/>
    <n v="969.98928188638797"/>
    <n v="29460"/>
    <n v="0"/>
    <n v="32580"/>
    <n v="905000"/>
    <n v="3.4265774934574007E-2"/>
    <n v="3.1409130561209656E-2"/>
    <s v="0000021"/>
    <n v="0"/>
    <n v="31.575562700964632"/>
    <s v="21 Delaware Mansions"/>
    <s v="Delaware Mansions ASTs"/>
    <b v="0"/>
    <s v="AST"/>
    <s v=""/>
    <b v="0"/>
    <n v="0"/>
    <s v="013009"/>
    <n v="1368"/>
    <d v="2015-06-13T00:00:00"/>
    <s v="F021"/>
    <n v="0"/>
    <n v="2.3986042045721936E-2"/>
    <n v="0.18519102710932195"/>
    <n v="859750"/>
    <n v="0.875"/>
    <m/>
    <n v="27004"/>
    <n v="681353"/>
    <s v="AST"/>
  </r>
  <r>
    <m/>
    <s v=""/>
    <n v="1295"/>
    <n v="0"/>
    <b v="0"/>
    <s v=""/>
    <s v="14A"/>
    <s v="Delaware Mansions"/>
    <s v="W9"/>
    <x v="10"/>
    <s v="West"/>
    <s v="4KB"/>
    <n v="2456"/>
    <m/>
    <n v="0"/>
    <n v="934"/>
    <s v="HSBC"/>
    <d v="2000-06-30T00:00:00"/>
    <d v="1990-06-24T00:00:00"/>
    <d v="2003-10-03T00:00:00"/>
    <d v="2003-11-01T00:00:00"/>
    <d v="2003-11-01T00:00:00"/>
    <s v="30-Sep-2019"/>
    <n v="0"/>
    <n v="29472"/>
    <d v="2004-01-19T00:00:00"/>
    <d v="2004-03-26T00:00:00"/>
    <m/>
    <m/>
    <n v="4"/>
    <m/>
    <m/>
    <m/>
    <n v="0"/>
    <s v=""/>
    <s v=""/>
    <s v=""/>
    <n v="0.03"/>
    <n v="0"/>
    <n v="20"/>
    <n v="0"/>
    <n v="905000"/>
    <n v="905000"/>
    <n v="0"/>
    <n v="0"/>
    <n v="0"/>
    <n v="0"/>
    <n v="0"/>
    <n v="0"/>
    <n v="905000"/>
    <n v="0"/>
    <b v="1"/>
    <b v="0"/>
    <n v="0"/>
    <n v="0"/>
    <n v="0"/>
    <n v="130113"/>
    <n v="0"/>
    <n v="0"/>
    <m/>
    <s v="PY"/>
    <n v="0"/>
    <s v="Link"/>
    <b v="0"/>
    <b v="0"/>
    <b v="0"/>
    <b v="0"/>
    <b v="0"/>
    <n v="0"/>
    <b v="0"/>
    <m/>
    <n v="9"/>
    <m/>
    <n v="2456"/>
    <n v="566.76923076923072"/>
    <n v="130113"/>
    <n v="32580"/>
    <n v="697057"/>
    <n v="5.3573201755397228"/>
    <n v="0.770228729281768"/>
    <n v="968.95074946466809"/>
    <n v="28608"/>
    <n v="0"/>
    <n v="32580"/>
    <n v="905000"/>
    <n v="3.4279732480372201E-2"/>
    <n v="3.0796161674905495E-2"/>
    <s v="000014A"/>
    <n v="3.0201342281879196E-2"/>
    <n v="31.554603854389722"/>
    <s v="14A Delaware Mansions"/>
    <s v="Delaware Mansions ASTs"/>
    <b v="0"/>
    <s v="AST"/>
    <s v=""/>
    <b v="0"/>
    <n v="539"/>
    <s v="013009"/>
    <n v="365"/>
    <d v="2006-07-17T00:00:00"/>
    <s v="F014A"/>
    <n v="0"/>
    <n v="2.3995812327614285E-2"/>
    <n v="0.20349234895821325"/>
    <n v="859750"/>
    <n v="0.875"/>
    <m/>
    <n v="26477"/>
    <n v="697057"/>
    <s v="AST"/>
  </r>
  <r>
    <m/>
    <s v=""/>
    <n v="4379"/>
    <n v="0"/>
    <b v="0"/>
    <s v=""/>
    <s v="14"/>
    <s v="Aynhoe Mansions"/>
    <s v="W14 0QB"/>
    <x v="2"/>
    <s v="West London (outer)"/>
    <s v="4KB"/>
    <n v="0"/>
    <m/>
    <n v="0"/>
    <n v="1051"/>
    <s v="Uncharged"/>
    <m/>
    <d v="2018-09-11T00:00:00"/>
    <m/>
    <m/>
    <m/>
    <s v="30-Aug-2019"/>
    <n v="0"/>
    <n v="29610"/>
    <m/>
    <m/>
    <m/>
    <m/>
    <n v="4"/>
    <m/>
    <m/>
    <m/>
    <n v="0"/>
    <s v=""/>
    <s v=""/>
    <s v=""/>
    <n v="0.03"/>
    <n v="0"/>
    <n v="20"/>
    <n v="0"/>
    <n v="0"/>
    <n v="890000"/>
    <n v="0"/>
    <n v="0"/>
    <n v="0"/>
    <n v="0"/>
    <n v="0"/>
    <n v="0"/>
    <n v="890000"/>
    <n v="0"/>
    <b v="0"/>
    <b v="0"/>
    <n v="0"/>
    <n v="0"/>
    <n v="0"/>
    <n v="882228"/>
    <n v="0"/>
    <n v="0"/>
    <m/>
    <s v="MB"/>
    <n v="0"/>
    <s v=""/>
    <b v="0"/>
    <b v="0"/>
    <b v="0"/>
    <b v="0"/>
    <b v="0"/>
    <n v="0"/>
    <b v="0"/>
    <m/>
    <m/>
    <m/>
    <n v="2467.5"/>
    <n v="569.42307692307691"/>
    <n v="882228"/>
    <n v="32040"/>
    <n v="-68768"/>
    <n v="-7.7948104118209807E-2"/>
    <n v="-7.7267415730337075E-2"/>
    <n v="846.81255946717408"/>
    <n v="28200"/>
    <n v="0"/>
    <n v="32040"/>
    <n v="890000"/>
    <n v="3.5020697811945597E-2"/>
    <n v="3.5020697811945597E-2"/>
    <s v="0000014"/>
    <n v="0.05"/>
    <n v="28.173168411037107"/>
    <s v="14 Aynhoe Mansions"/>
    <s v="Aynhoe Mansions ASTs - Legacy Portfolio"/>
    <b v="0"/>
    <s v="AST"/>
    <s v=""/>
    <b v="0"/>
    <n v="0"/>
    <s v="070042"/>
    <n v="3130"/>
    <d v="2005-07-01T00:00:00"/>
    <s v="F014"/>
    <n v="0"/>
    <n v="2.4514488050882667E-2"/>
    <n v="3.3562752485751982E-2"/>
    <n v="845500"/>
    <n v="0.91"/>
    <m/>
    <n v="29610"/>
    <n v="-68768"/>
    <s v="AST"/>
  </r>
  <r>
    <m/>
    <s v=""/>
    <n v="3716"/>
    <n v="0"/>
    <b v="0"/>
    <s v=""/>
    <s v="20"/>
    <s v="Stamford Street"/>
    <s v="SE1"/>
    <x v="10"/>
    <s v="London City Fringe"/>
    <s v="3KB L"/>
    <n v="4161"/>
    <m/>
    <n v="0"/>
    <n v="853"/>
    <s v="Uncharged"/>
    <m/>
    <d v="2015-05-29T00:00:00"/>
    <m/>
    <m/>
    <d v="2018-03-17T00:00:00"/>
    <s v="27-May-2019"/>
    <n v="0"/>
    <n v="29640"/>
    <d v="2018-03-19T00:00:00"/>
    <d v="2018-04-17T00:00:00"/>
    <m/>
    <m/>
    <n v="4"/>
    <m/>
    <m/>
    <m/>
    <n v="0"/>
    <s v="Go Native"/>
    <s v=""/>
    <s v=""/>
    <n v="0.03"/>
    <n v="0"/>
    <n v="20"/>
    <n v="0"/>
    <n v="875000"/>
    <n v="875000"/>
    <n v="0"/>
    <n v="0"/>
    <n v="0"/>
    <n v="0"/>
    <n v="0"/>
    <n v="0"/>
    <n v="875000"/>
    <n v="0"/>
    <b v="0"/>
    <b v="0"/>
    <n v="0"/>
    <n v="0"/>
    <n v="0"/>
    <n v="798966"/>
    <n v="0"/>
    <n v="0"/>
    <m/>
    <s v="FC"/>
    <n v="0"/>
    <s v="N.Fleet"/>
    <b v="0"/>
    <b v="0"/>
    <b v="0"/>
    <b v="0"/>
    <b v="0"/>
    <n v="0"/>
    <b v="0"/>
    <m/>
    <n v="4"/>
    <m/>
    <n v="2470"/>
    <n v="570"/>
    <n v="798966"/>
    <n v="31500"/>
    <n v="784"/>
    <n v="9.8126828926387347E-4"/>
    <n v="8.9599999999999999E-4"/>
    <n v="1025.7913247362251"/>
    <n v="28111"/>
    <n v="0"/>
    <n v="31500"/>
    <n v="875000"/>
    <n v="3.5657142857142859E-2"/>
    <n v="3.0651428571428573E-2"/>
    <s v="0000020"/>
    <n v="5.4391519334068515E-2"/>
    <n v="34.747948417350528"/>
    <s v="20 Stamford Street"/>
    <s v="Stamford Street ASTs"/>
    <b v="0"/>
    <s v=""/>
    <s v="AST"/>
    <b v="0"/>
    <n v="0"/>
    <s v="070029"/>
    <n v="2445"/>
    <d v="2018-05-28T00:00:00"/>
    <s v="F020"/>
    <n v="0"/>
    <n v="2.4959999574933736E-2"/>
    <n v="3.1889967783359993E-2"/>
    <n v="831250"/>
    <n v="0.95"/>
    <m/>
    <n v="25479"/>
    <n v="784"/>
    <s v="AST"/>
  </r>
  <r>
    <m/>
    <s v=""/>
    <n v="3721"/>
    <n v="0"/>
    <b v="0"/>
    <s v=""/>
    <s v="25"/>
    <s v="Stamford Street"/>
    <s v="SE1"/>
    <x v="10"/>
    <s v="London City Fringe"/>
    <s v="3KB L"/>
    <n v="4539"/>
    <m/>
    <n v="0"/>
    <n v="894"/>
    <s v="Uncharged"/>
    <m/>
    <d v="2015-05-29T00:00:00"/>
    <m/>
    <m/>
    <d v="2018-02-08T00:00:00"/>
    <s v="27-Apr-2019"/>
    <n v="0"/>
    <n v="29640"/>
    <d v="2018-02-20T00:00:00"/>
    <d v="2018-03-23T00:00:00"/>
    <m/>
    <m/>
    <n v="4"/>
    <m/>
    <m/>
    <m/>
    <n v="0"/>
    <s v="Go Native"/>
    <s v=""/>
    <s v=""/>
    <n v="0.03"/>
    <n v="0"/>
    <n v="20"/>
    <n v="0"/>
    <n v="875000"/>
    <n v="875000"/>
    <n v="0"/>
    <n v="0"/>
    <n v="0"/>
    <n v="0"/>
    <n v="0"/>
    <n v="0"/>
    <n v="875000"/>
    <n v="0"/>
    <b v="0"/>
    <b v="0"/>
    <n v="0"/>
    <n v="0"/>
    <n v="0"/>
    <n v="876984"/>
    <n v="0"/>
    <n v="0"/>
    <m/>
    <s v="FC"/>
    <n v="0"/>
    <s v="N.Fleet"/>
    <b v="0"/>
    <b v="0"/>
    <b v="0"/>
    <b v="0"/>
    <b v="0"/>
    <n v="0"/>
    <b v="0"/>
    <m/>
    <n v="4"/>
    <m/>
    <n v="2470"/>
    <n v="570"/>
    <n v="876984"/>
    <n v="31500"/>
    <n v="-77234"/>
    <n v="-8.8067741258677473E-2"/>
    <n v="-8.8267428571428566E-2"/>
    <n v="978.7472035794184"/>
    <n v="31688"/>
    <n v="0"/>
    <n v="31500"/>
    <n v="875000"/>
    <n v="3.5657142857142859E-2"/>
    <n v="3.0196691729323308E-2"/>
    <s v="0000025"/>
    <n v="-6.4630143903054785E-2"/>
    <n v="33.154362416107382"/>
    <s v="25 Stamford Street"/>
    <s v="Stamford Street ASTs"/>
    <b v="0"/>
    <s v=""/>
    <s v="AST"/>
    <b v="0"/>
    <n v="0"/>
    <s v="070029"/>
    <n v="2450"/>
    <d v="2018-04-28T00:00:00"/>
    <s v="F025"/>
    <n v="0"/>
    <n v="2.4959999574933736E-2"/>
    <n v="2.862195889548726E-2"/>
    <n v="831250"/>
    <n v="0.95"/>
    <m/>
    <n v="25101"/>
    <n v="-77234"/>
    <s v="AST"/>
  </r>
  <r>
    <m/>
    <s v=""/>
    <n v="1458"/>
    <n v="0"/>
    <b v="0"/>
    <s v=""/>
    <s v="B04"/>
    <s v="Du Cane Court"/>
    <s v="SW17"/>
    <x v="2"/>
    <s v="South West London (Outer)"/>
    <s v="5KB"/>
    <n v="4545"/>
    <m/>
    <n v="0"/>
    <n v="1165"/>
    <s v="RBS"/>
    <d v="2004-06-01T00:00:00"/>
    <d v="2000-05-17T00:00:00"/>
    <m/>
    <m/>
    <d v="2010-03-04T00:00:00"/>
    <s v="30-Jun-2019"/>
    <n v="0"/>
    <n v="29664"/>
    <d v="2010-03-04T00:00:00"/>
    <d v="2010-03-26T00:00:00"/>
    <m/>
    <m/>
    <n v="4"/>
    <m/>
    <m/>
    <m/>
    <n v="0"/>
    <s v=""/>
    <s v=""/>
    <s v=""/>
    <n v="0.03"/>
    <n v="0"/>
    <n v="20"/>
    <n v="0"/>
    <n v="625000"/>
    <n v="600000"/>
    <n v="0"/>
    <n v="0"/>
    <n v="0"/>
    <n v="0"/>
    <n v="0"/>
    <n v="0"/>
    <n v="600000"/>
    <n v="0"/>
    <b v="1"/>
    <b v="0"/>
    <n v="0"/>
    <n v="0"/>
    <n v="0"/>
    <n v="184966"/>
    <n v="0"/>
    <n v="0"/>
    <m/>
    <s v="MB"/>
    <n v="0"/>
    <s v="Askey"/>
    <b v="0"/>
    <b v="0"/>
    <b v="0"/>
    <b v="0"/>
    <b v="0"/>
    <n v="0"/>
    <b v="1"/>
    <m/>
    <n v="3"/>
    <m/>
    <n v="2472"/>
    <n v="570.46153846153845"/>
    <n v="184966"/>
    <n v="21600"/>
    <n v="363434"/>
    <n v="1.9648692192078545"/>
    <n v="0.60572333333333328"/>
    <n v="515.02145922746786"/>
    <n v="28524"/>
    <n v="0"/>
    <n v="21600"/>
    <n v="600000"/>
    <n v="5.2042105263157896E-2"/>
    <n v="4.3122807017543861E-2"/>
    <s v="B0000004"/>
    <n v="3.9966344131257887E-2"/>
    <n v="25.462660944206007"/>
    <s v="B04 Du Cane Court"/>
    <s v="Du Cane Court ASTs"/>
    <b v="0"/>
    <s v="AST"/>
    <s v=""/>
    <b v="0"/>
    <n v="539"/>
    <s v="100121"/>
    <n v="403"/>
    <d v="2010-03-31T00:00:00"/>
    <s v="FB04"/>
    <n v="0"/>
    <n v="3.6429473063820286E-2"/>
    <n v="0.1328892877609939"/>
    <n v="570000"/>
    <n v="0.95"/>
    <m/>
    <n v="24580"/>
    <n v="363434"/>
    <s v="AST"/>
  </r>
  <r>
    <m/>
    <s v=""/>
    <n v="3723"/>
    <n v="0"/>
    <b v="0"/>
    <s v=""/>
    <s v="27"/>
    <s v="Stamford Street"/>
    <s v="SE1"/>
    <x v="10"/>
    <s v="London City Fringe"/>
    <s v="3KB"/>
    <n v="3346"/>
    <m/>
    <n v="0"/>
    <n v="686"/>
    <s v="Uncharged"/>
    <m/>
    <d v="2015-05-29T00:00:00"/>
    <m/>
    <m/>
    <d v="2018-08-15T00:00:00"/>
    <s v="26-Aug-2019"/>
    <n v="0"/>
    <n v="29830"/>
    <d v="2016-09-08T00:00:00"/>
    <d v="2016-09-15T00:00:00"/>
    <m/>
    <m/>
    <n v="4"/>
    <m/>
    <m/>
    <m/>
    <n v="0"/>
    <s v="Go Native"/>
    <s v=""/>
    <s v=""/>
    <n v="0.03"/>
    <n v="0"/>
    <n v="20"/>
    <n v="0"/>
    <n v="775000"/>
    <n v="785000"/>
    <n v="0"/>
    <n v="0"/>
    <n v="0"/>
    <n v="0"/>
    <n v="0"/>
    <n v="0"/>
    <n v="785000"/>
    <n v="0"/>
    <b v="0"/>
    <b v="0"/>
    <n v="0"/>
    <n v="0"/>
    <n v="0"/>
    <n v="698283"/>
    <n v="0"/>
    <n v="0"/>
    <m/>
    <s v="FC"/>
    <n v="0"/>
    <s v="N.Fleet"/>
    <b v="0"/>
    <b v="0"/>
    <b v="0"/>
    <b v="0"/>
    <b v="0"/>
    <n v="0"/>
    <b v="0"/>
    <m/>
    <n v="1"/>
    <m/>
    <n v="2485.8333333333335"/>
    <n v="573.65384615384619"/>
    <n v="698283"/>
    <n v="28260"/>
    <n v="19207"/>
    <n v="2.7506039814802881E-2"/>
    <n v="2.4467515923566878E-2"/>
    <n v="1144.3148688046647"/>
    <n v="75555"/>
    <n v="0"/>
    <n v="28260"/>
    <n v="785000"/>
    <n v="0.04"/>
    <n v="3.5513241702983575E-2"/>
    <s v="0000027"/>
    <n v="-0.60518827344318704"/>
    <n v="43.483965014577258"/>
    <s v="27 Stamford Street"/>
    <s v="Stamford Street ASTs"/>
    <b v="0"/>
    <s v=""/>
    <s v="AST"/>
    <b v="0"/>
    <n v="0"/>
    <s v="070029"/>
    <n v="2452"/>
    <d v="2018-08-27T00:00:00"/>
    <s v="F027"/>
    <n v="0"/>
    <n v="2.7999999523162844E-2"/>
    <n v="3.7927316002251237E-2"/>
    <n v="745750"/>
    <n v="0.95"/>
    <m/>
    <n v="26484"/>
    <n v="19207"/>
    <s v="AST"/>
  </r>
  <r>
    <m/>
    <s v=""/>
    <n v="3717"/>
    <n v="0"/>
    <b v="0"/>
    <s v=""/>
    <s v="21"/>
    <s v="Stamford Street"/>
    <s v="SE1"/>
    <x v="10"/>
    <s v="London City Fringe"/>
    <s v="3KB"/>
    <n v="3808"/>
    <m/>
    <n v="0"/>
    <n v="779"/>
    <s v="Uncharged"/>
    <m/>
    <d v="2015-05-29T00:00:00"/>
    <m/>
    <m/>
    <d v="2018-07-14T00:00:00"/>
    <s v="15-Feb-2019"/>
    <n v="0"/>
    <n v="29900"/>
    <d v="2018-07-16T00:00:00"/>
    <d v="2018-08-14T00:00:00"/>
    <m/>
    <m/>
    <n v="4"/>
    <m/>
    <m/>
    <m/>
    <n v="0"/>
    <s v="Go Native"/>
    <s v=""/>
    <s v=""/>
    <n v="0.03"/>
    <n v="0"/>
    <n v="20"/>
    <n v="0"/>
    <n v="775000"/>
    <n v="785000"/>
    <n v="0"/>
    <n v="0"/>
    <n v="0"/>
    <n v="0"/>
    <n v="0"/>
    <n v="0"/>
    <n v="785000"/>
    <n v="0"/>
    <b v="0"/>
    <b v="0"/>
    <n v="0"/>
    <n v="0"/>
    <n v="0"/>
    <n v="726895"/>
    <n v="0"/>
    <n v="0"/>
    <m/>
    <s v="FC"/>
    <n v="0"/>
    <s v="N.Fleet"/>
    <b v="0"/>
    <b v="0"/>
    <b v="0"/>
    <b v="0"/>
    <b v="0"/>
    <n v="0"/>
    <b v="0"/>
    <m/>
    <n v="4"/>
    <m/>
    <n v="2491.6666666666665"/>
    <n v="575"/>
    <n v="726895"/>
    <n v="28260"/>
    <n v="-9405"/>
    <n v="-1.2938594982769176E-2"/>
    <n v="-1.1980891719745222E-2"/>
    <n v="1007.7021822849807"/>
    <n v="29120"/>
    <n v="0"/>
    <n v="28260"/>
    <n v="785000"/>
    <n v="4.0093865236339253E-2"/>
    <n v="3.4987596379483739E-2"/>
    <s v="0000021"/>
    <n v="2.6785714285714284E-2"/>
    <n v="38.382541720154045"/>
    <s v="21 Stamford Street"/>
    <s v="Stamford Street ASTs"/>
    <b v="0"/>
    <s v=""/>
    <s v="AST"/>
    <b v="0"/>
    <n v="0"/>
    <s v="070029"/>
    <n v="2446"/>
    <d v="2018-08-15T00:00:00"/>
    <s v="F021"/>
    <n v="0"/>
    <n v="2.8065705187481357E-2"/>
    <n v="3.5895143039916359E-2"/>
    <n v="745750"/>
    <n v="0.95"/>
    <m/>
    <n v="26092"/>
    <n v="-9405"/>
    <s v="AST"/>
  </r>
  <r>
    <m/>
    <s v=""/>
    <n v="3707"/>
    <n v="0"/>
    <b v="0"/>
    <s v=""/>
    <s v="11"/>
    <s v="Stamford Street"/>
    <s v="SE1"/>
    <x v="10"/>
    <s v="London City Fringe"/>
    <s v="3KB L"/>
    <n v="4161"/>
    <m/>
    <n v="0"/>
    <n v="855"/>
    <s v="Uncharged"/>
    <m/>
    <d v="2015-05-29T00:00:00"/>
    <m/>
    <m/>
    <d v="2018-08-15T00:00:00"/>
    <s v="31-Aug-2019"/>
    <n v="0"/>
    <n v="29900"/>
    <d v="2018-02-21T00:00:00"/>
    <d v="2018-03-23T00:00:00"/>
    <m/>
    <m/>
    <n v="4"/>
    <m/>
    <m/>
    <m/>
    <n v="0"/>
    <s v="Go Native"/>
    <s v=""/>
    <s v=""/>
    <n v="0.03"/>
    <n v="0"/>
    <n v="20"/>
    <n v="0"/>
    <n v="875000"/>
    <n v="875000"/>
    <n v="0"/>
    <n v="0"/>
    <n v="0"/>
    <n v="0"/>
    <n v="0"/>
    <n v="0"/>
    <n v="875000"/>
    <n v="0"/>
    <b v="0"/>
    <b v="0"/>
    <n v="0"/>
    <n v="0"/>
    <n v="0"/>
    <n v="748865"/>
    <n v="0"/>
    <n v="0"/>
    <m/>
    <s v="FC"/>
    <n v="0"/>
    <s v="N.Fleet"/>
    <b v="0"/>
    <b v="0"/>
    <b v="0"/>
    <b v="0"/>
    <b v="0"/>
    <n v="0"/>
    <b v="0"/>
    <m/>
    <n v="4"/>
    <m/>
    <n v="2491.6666666666665"/>
    <n v="575"/>
    <n v="748865"/>
    <n v="31500"/>
    <n v="50885"/>
    <n v="6.7949496905316709E-2"/>
    <n v="5.8154285714285714E-2"/>
    <n v="1023.3918128654971"/>
    <n v="29900"/>
    <n v="0"/>
    <n v="31500"/>
    <n v="875000"/>
    <n v="3.5969924812030075E-2"/>
    <n v="3.0964210526315789E-2"/>
    <s v="0000011"/>
    <n v="0"/>
    <n v="34.970760233918128"/>
    <s v="11 Stamford Street"/>
    <s v="Stamford Street ASTs"/>
    <b v="0"/>
    <s v=""/>
    <s v="AST"/>
    <b v="0"/>
    <n v="0"/>
    <s v="070029"/>
    <n v="2436"/>
    <d v="2018-08-31T00:00:00"/>
    <s v="F011"/>
    <n v="0"/>
    <n v="2.5178946939626135E-2"/>
    <n v="3.4370680963858639E-2"/>
    <n v="831250"/>
    <n v="0.95"/>
    <m/>
    <n v="25739"/>
    <n v="50885"/>
    <s v="AST"/>
  </r>
  <r>
    <m/>
    <s v=""/>
    <n v="3734"/>
    <n v="0"/>
    <b v="0"/>
    <s v=""/>
    <s v="38"/>
    <s v="Stamford Street"/>
    <s v="SE1"/>
    <x v="10"/>
    <s v="London City Fringe"/>
    <s v="3KB L"/>
    <n v="4139"/>
    <m/>
    <n v="0"/>
    <n v="847"/>
    <s v="Uncharged"/>
    <m/>
    <d v="2015-05-29T00:00:00"/>
    <m/>
    <m/>
    <d v="2018-04-27T00:00:00"/>
    <s v="16-May-2019"/>
    <n v="0"/>
    <n v="29900"/>
    <d v="2017-10-16T00:00:00"/>
    <d v="2017-11-08T00:00:00"/>
    <m/>
    <m/>
    <n v="4"/>
    <m/>
    <m/>
    <m/>
    <n v="0"/>
    <s v="Go Native"/>
    <s v=""/>
    <s v=""/>
    <n v="0.03"/>
    <n v="0"/>
    <n v="20"/>
    <n v="0"/>
    <n v="875000"/>
    <n v="875000"/>
    <n v="0"/>
    <n v="0"/>
    <n v="0"/>
    <n v="0"/>
    <n v="0"/>
    <n v="0"/>
    <n v="875000"/>
    <n v="0"/>
    <b v="0"/>
    <b v="0"/>
    <n v="0"/>
    <n v="0"/>
    <n v="0"/>
    <n v="828143"/>
    <n v="0"/>
    <n v="0"/>
    <m/>
    <s v="FC"/>
    <n v="0"/>
    <s v="N.Fleet"/>
    <b v="0"/>
    <b v="0"/>
    <b v="0"/>
    <b v="0"/>
    <b v="0"/>
    <n v="0"/>
    <b v="0"/>
    <m/>
    <n v="3"/>
    <m/>
    <n v="2491.6666666666665"/>
    <n v="575"/>
    <n v="828143"/>
    <n v="31500"/>
    <n v="-28393"/>
    <n v="-3.4285141575790656E-2"/>
    <n v="-3.2449142857142857E-2"/>
    <n v="1033.0578512396694"/>
    <n v="60955"/>
    <n v="0"/>
    <n v="31500"/>
    <n v="875000"/>
    <n v="3.5969924812030075E-2"/>
    <n v="3.0990676691729325E-2"/>
    <s v="0000038"/>
    <n v="-0.50947420228037077"/>
    <n v="35.301062573789849"/>
    <s v="38 Stamford Street"/>
    <s v="Stamford Street ASTs"/>
    <b v="0"/>
    <s v=""/>
    <s v="AST"/>
    <b v="0"/>
    <n v="0"/>
    <s v="070029"/>
    <n v="2463"/>
    <d v="2018-05-17T00:00:00"/>
    <s v="F038"/>
    <n v="0"/>
    <n v="2.5178946939626135E-2"/>
    <n v="3.1106946505615577E-2"/>
    <n v="831250"/>
    <n v="0.95"/>
    <m/>
    <n v="25761"/>
    <n v="-28393"/>
    <s v="AST"/>
  </r>
  <r>
    <m/>
    <s v=""/>
    <n v="3726"/>
    <n v="0"/>
    <b v="0"/>
    <s v=""/>
    <s v="30"/>
    <s v="Stamford Street"/>
    <s v="SE1"/>
    <x v="10"/>
    <s v="London City Fringe"/>
    <s v="3KB"/>
    <n v="3808"/>
    <m/>
    <n v="0"/>
    <n v="783"/>
    <s v="Uncharged"/>
    <m/>
    <d v="2015-05-29T00:00:00"/>
    <m/>
    <m/>
    <m/>
    <s v="17-Nov-2019"/>
    <n v="0"/>
    <n v="29900"/>
    <m/>
    <m/>
    <m/>
    <m/>
    <n v="4"/>
    <m/>
    <m/>
    <m/>
    <n v="0"/>
    <s v="Go Native"/>
    <s v=""/>
    <s v=""/>
    <n v="0.03"/>
    <n v="0"/>
    <n v="20"/>
    <n v="0"/>
    <n v="775000"/>
    <n v="785000"/>
    <n v="0"/>
    <n v="0"/>
    <n v="0"/>
    <n v="0"/>
    <n v="0"/>
    <n v="0"/>
    <n v="785000"/>
    <n v="0"/>
    <b v="0"/>
    <b v="0"/>
    <n v="0"/>
    <n v="0"/>
    <n v="0"/>
    <n v="725196"/>
    <n v="0"/>
    <n v="0"/>
    <m/>
    <s v="FC"/>
    <n v="0"/>
    <s v=""/>
    <b v="0"/>
    <b v="0"/>
    <b v="0"/>
    <b v="0"/>
    <b v="0"/>
    <n v="0"/>
    <b v="0"/>
    <m/>
    <m/>
    <m/>
    <n v="2491.6666666666665"/>
    <n v="575"/>
    <n v="725196"/>
    <n v="28260"/>
    <n v="-7706"/>
    <n v="-1.0626092808013281E-2"/>
    <n v="-9.8165605095541404E-3"/>
    <n v="1002.5542784163474"/>
    <n v="50232"/>
    <n v="0"/>
    <n v="28260"/>
    <n v="785000"/>
    <n v="4.0093865236339253E-2"/>
    <n v="3.4987596379483739E-2"/>
    <s v="0000030"/>
    <n v="-0.40476190476190477"/>
    <n v="38.186462324393361"/>
    <s v="30 Stamford Street"/>
    <s v="Stamford Street ASTs"/>
    <b v="0"/>
    <s v=""/>
    <s v=""/>
    <b v="0"/>
    <n v="0"/>
    <s v="070029"/>
    <n v="2455"/>
    <d v="2015-11-18T00:00:00"/>
    <s v="F030"/>
    <n v="0"/>
    <n v="2.8065705187481357E-2"/>
    <n v="3.597923871615398E-2"/>
    <n v="745750"/>
    <n v="0.95"/>
    <m/>
    <n v="26092"/>
    <n v="-7706"/>
    <s v="AST"/>
  </r>
  <r>
    <m/>
    <s v=""/>
    <n v="3732"/>
    <n v="0"/>
    <b v="0"/>
    <s v=""/>
    <s v="36"/>
    <s v="Stamford Street"/>
    <s v="SE1"/>
    <x v="10"/>
    <s v="London City Fringe"/>
    <s v="3KB"/>
    <n v="3324"/>
    <m/>
    <n v="0"/>
    <n v="683"/>
    <s v="Uncharged"/>
    <m/>
    <d v="2015-05-29T00:00:00"/>
    <m/>
    <m/>
    <d v="2018-04-14T00:00:00"/>
    <s v="16-May-2019"/>
    <n v="0"/>
    <n v="29900"/>
    <d v="2017-10-16T00:00:00"/>
    <d v="2017-11-08T00:00:00"/>
    <m/>
    <m/>
    <n v="4"/>
    <m/>
    <m/>
    <m/>
    <n v="0"/>
    <s v="Go Native"/>
    <s v=""/>
    <s v=""/>
    <n v="0.03"/>
    <n v="0"/>
    <n v="20"/>
    <n v="0"/>
    <n v="775000"/>
    <n v="785000"/>
    <n v="0"/>
    <n v="0"/>
    <n v="0"/>
    <n v="0"/>
    <n v="0"/>
    <n v="0"/>
    <n v="785000"/>
    <n v="0"/>
    <b v="0"/>
    <b v="0"/>
    <n v="0"/>
    <n v="0"/>
    <n v="0"/>
    <n v="701935"/>
    <n v="0"/>
    <n v="0"/>
    <m/>
    <s v="FC"/>
    <n v="0"/>
    <s v="Nfleet"/>
    <b v="0"/>
    <b v="0"/>
    <b v="0"/>
    <b v="0"/>
    <b v="0"/>
    <n v="0"/>
    <b v="0"/>
    <m/>
    <n v="3"/>
    <m/>
    <n v="2491.6666666666665"/>
    <n v="575"/>
    <n v="701935"/>
    <n v="28260"/>
    <n v="15555"/>
    <n v="2.2160171525853534E-2"/>
    <n v="1.9815286624203822E-2"/>
    <n v="1149.3411420204977"/>
    <n v="33368"/>
    <n v="0"/>
    <n v="28260"/>
    <n v="785000"/>
    <n v="4.0093865236339253E-2"/>
    <n v="3.5636607442172306E-2"/>
    <s v="0000036"/>
    <n v="-0.10393191081275474"/>
    <n v="43.77745241581259"/>
    <s v="36 Stamford Street"/>
    <s v="Stamford Street ASTs"/>
    <b v="0"/>
    <s v=""/>
    <s v="AST"/>
    <b v="0"/>
    <n v="0"/>
    <s v="070029"/>
    <n v="2461"/>
    <d v="2018-05-17T00:00:00"/>
    <s v="F036"/>
    <n v="0"/>
    <n v="2.8065705187481357E-2"/>
    <n v="3.7861055510837897E-2"/>
    <n v="745750"/>
    <n v="0.95"/>
    <m/>
    <n v="26576"/>
    <n v="15555"/>
    <s v="AST"/>
  </r>
  <r>
    <m/>
    <s v=""/>
    <n v="3751"/>
    <n v="0"/>
    <b v="0"/>
    <s v=""/>
    <s v="55"/>
    <s v="Stamford Street"/>
    <s v="SE1"/>
    <x v="10"/>
    <s v="London City Fringe"/>
    <s v="3KB L"/>
    <n v="4139"/>
    <m/>
    <n v="0"/>
    <n v="849"/>
    <s v="Uncharged"/>
    <m/>
    <d v="2015-05-29T00:00:00"/>
    <m/>
    <m/>
    <d v="2018-07-31T00:00:00"/>
    <s v="31-Aug-2019"/>
    <n v="0"/>
    <n v="29900"/>
    <d v="2018-08-03T00:00:00"/>
    <d v="2018-08-30T00:00:00"/>
    <m/>
    <m/>
    <n v="4"/>
    <m/>
    <m/>
    <m/>
    <n v="0"/>
    <s v="Go Native"/>
    <s v=""/>
    <s v=""/>
    <n v="0.03"/>
    <n v="0"/>
    <n v="20"/>
    <n v="0"/>
    <n v="875000"/>
    <n v="875000"/>
    <n v="0"/>
    <n v="0"/>
    <n v="0"/>
    <n v="0"/>
    <n v="0"/>
    <n v="0"/>
    <n v="875000"/>
    <n v="0"/>
    <b v="0"/>
    <b v="0"/>
    <n v="0"/>
    <n v="0"/>
    <n v="0"/>
    <n v="933275"/>
    <n v="0"/>
    <n v="0"/>
    <m/>
    <s v="FC"/>
    <n v="0"/>
    <s v="N.Fleet"/>
    <b v="0"/>
    <b v="0"/>
    <b v="0"/>
    <b v="0"/>
    <b v="0"/>
    <n v="0"/>
    <b v="0"/>
    <m/>
    <n v="3"/>
    <m/>
    <n v="2491.6666666666665"/>
    <n v="575"/>
    <n v="933275"/>
    <n v="31500"/>
    <n v="-133525"/>
    <n v="-0.14307144196512281"/>
    <n v="-0.15260000000000001"/>
    <n v="1030.6242638398116"/>
    <n v="31200"/>
    <n v="0"/>
    <n v="31500"/>
    <n v="875000"/>
    <n v="3.5969924812030075E-2"/>
    <n v="3.0990676691729325E-2"/>
    <s v="0000055"/>
    <n v="-4.1666666666666664E-2"/>
    <n v="35.217903415783276"/>
    <s v="55 Stamford Street"/>
    <s v="Stamford Street ASTs"/>
    <b v="0"/>
    <s v=""/>
    <s v="AST"/>
    <b v="0"/>
    <n v="0"/>
    <s v="070029"/>
    <n v="2480"/>
    <d v="2018-08-31T00:00:00"/>
    <s v="F055"/>
    <n v="0"/>
    <n v="2.5178946939626135E-2"/>
    <n v="2.7602796603359139E-2"/>
    <n v="831250"/>
    <n v="0.95"/>
    <m/>
    <n v="25761"/>
    <n v="-133525"/>
    <s v="AST"/>
  </r>
  <r>
    <m/>
    <s v=""/>
    <n v="3738"/>
    <n v="0"/>
    <b v="0"/>
    <s v=""/>
    <s v="42"/>
    <s v="Stamford Street"/>
    <s v="SE1"/>
    <x v="10"/>
    <s v="London City Fringe"/>
    <s v="3KB"/>
    <n v="3764"/>
    <m/>
    <n v="0"/>
    <n v="770"/>
    <s v="Uncharged"/>
    <m/>
    <d v="2015-05-29T00:00:00"/>
    <m/>
    <m/>
    <d v="2017-12-20T00:00:00"/>
    <s v="26-Apr-2019"/>
    <n v="0"/>
    <n v="29900"/>
    <d v="2018-01-15T00:00:00"/>
    <d v="2018-02-07T00:00:00"/>
    <m/>
    <m/>
    <n v="4"/>
    <m/>
    <m/>
    <m/>
    <n v="0"/>
    <s v="Go Native"/>
    <s v=""/>
    <s v=""/>
    <n v="0"/>
    <n v="0"/>
    <n v="20"/>
    <n v="0"/>
    <n v="775000"/>
    <n v="785000"/>
    <n v="0"/>
    <n v="0"/>
    <n v="0"/>
    <n v="0"/>
    <n v="0"/>
    <n v="0"/>
    <n v="785000"/>
    <n v="0"/>
    <b v="0"/>
    <b v="0"/>
    <n v="0"/>
    <n v="0"/>
    <n v="0"/>
    <n v="704005"/>
    <n v="0"/>
    <n v="0"/>
    <m/>
    <s v="FC"/>
    <n v="0"/>
    <s v="N.Fleet"/>
    <b v="0"/>
    <b v="0"/>
    <b v="0"/>
    <b v="0"/>
    <b v="0"/>
    <n v="0"/>
    <b v="0"/>
    <m/>
    <n v="3"/>
    <m/>
    <n v="2491.6666666666665"/>
    <n v="575"/>
    <n v="704005"/>
    <n v="0"/>
    <n v="41745"/>
    <n v="5.929645386041292E-2"/>
    <n v="5.3178343949044589E-2"/>
    <n v="1019.4805194805194"/>
    <n v="31460"/>
    <n v="0"/>
    <n v="0"/>
    <n v="785000"/>
    <n v="4.0093865236339253E-2"/>
    <n v="3.5046597385182704E-2"/>
    <s v="0000042"/>
    <n v="-4.9586776859504134E-2"/>
    <n v="38.831168831168831"/>
    <s v="42 Stamford Street"/>
    <s v="Stamford Street ASTs"/>
    <b v="0"/>
    <s v=""/>
    <s v="AST"/>
    <b v="0"/>
    <n v="0"/>
    <s v="070029"/>
    <n v="2467"/>
    <d v="2018-04-27T00:00:00"/>
    <s v="F042"/>
    <n v="0"/>
    <n v="2.8065705187481357E-2"/>
    <n v="3.712473632999766E-2"/>
    <n v="745750"/>
    <n v="0.95"/>
    <m/>
    <n v="26136"/>
    <n v="41745"/>
    <s v="AST"/>
  </r>
  <r>
    <m/>
    <s v=""/>
    <n v="3714"/>
    <n v="0"/>
    <b v="0"/>
    <s v=""/>
    <s v="18"/>
    <s v="Stamford Street (ast)"/>
    <s v="SE1"/>
    <x v="10"/>
    <s v="London City Fringe"/>
    <s v="3KB"/>
    <n v="3346"/>
    <m/>
    <n v="0"/>
    <n v="686"/>
    <s v="Uncharged"/>
    <m/>
    <d v="2015-05-29T00:00:00"/>
    <m/>
    <m/>
    <d v="2019-03-29T00:00:00"/>
    <s v="vacant"/>
    <n v="0"/>
    <n v="30030"/>
    <m/>
    <m/>
    <m/>
    <m/>
    <n v="4"/>
    <m/>
    <m/>
    <m/>
    <n v="0"/>
    <s v="Go Native"/>
    <s v=""/>
    <s v=""/>
    <n v="0.03"/>
    <n v="0"/>
    <n v="20"/>
    <n v="0"/>
    <n v="775000"/>
    <n v="785000"/>
    <n v="0"/>
    <n v="0"/>
    <n v="0"/>
    <n v="0"/>
    <n v="0"/>
    <n v="0"/>
    <n v="785000"/>
    <n v="0"/>
    <b v="0"/>
    <b v="0"/>
    <n v="0"/>
    <n v="0"/>
    <n v="0"/>
    <n v="676933"/>
    <n v="0"/>
    <n v="0"/>
    <m/>
    <s v="FC"/>
    <n v="0"/>
    <s v=""/>
    <b v="0"/>
    <b v="0"/>
    <b v="0"/>
    <b v="0"/>
    <b v="0"/>
    <n v="0"/>
    <b v="0"/>
    <m/>
    <m/>
    <m/>
    <n v="2502.5"/>
    <n v="577.5"/>
    <n v="676933"/>
    <n v="28260"/>
    <n v="40557"/>
    <n v="5.9912871731766661E-2"/>
    <n v="5.1664968152866239E-2"/>
    <n v="1144.3148688046647"/>
    <n v="30030"/>
    <n v="0"/>
    <n v="28260"/>
    <n v="785000"/>
    <n v="4.026818638954073E-2"/>
    <n v="3.5781428092524305E-2"/>
    <s v="0000018"/>
    <n v="0"/>
    <n v="43.775510204081634"/>
    <s v="18 Stamford Street (ast)"/>
    <s v="ASTs On Market For Let"/>
    <b v="0"/>
    <s v=""/>
    <s v="AST"/>
    <b v="0"/>
    <n v="0"/>
    <s v="070029"/>
    <n v="2443"/>
    <m/>
    <s v="F018"/>
    <n v="0"/>
    <n v="2.8187729992644323E-2"/>
    <n v="3.9418967608315744E-2"/>
    <n v="745750"/>
    <n v="0.95"/>
    <m/>
    <n v="26684"/>
    <n v="40557"/>
    <s v="AST"/>
  </r>
  <r>
    <m/>
    <s v=""/>
    <n v="4382"/>
    <n v="0"/>
    <b v="0"/>
    <s v=""/>
    <s v="18"/>
    <s v="Aynhoe Mansions"/>
    <s v="W14 0QB"/>
    <x v="2"/>
    <s v="West London (outer)"/>
    <s v="4KB"/>
    <n v="0"/>
    <m/>
    <n v="0"/>
    <n v="1020"/>
    <s v="Uncharged"/>
    <m/>
    <d v="2018-09-11T00:00:00"/>
    <m/>
    <m/>
    <m/>
    <s v="15-Sep-2019"/>
    <n v="0"/>
    <n v="30156"/>
    <m/>
    <m/>
    <m/>
    <m/>
    <n v="4"/>
    <m/>
    <m/>
    <m/>
    <n v="0"/>
    <s v=""/>
    <s v=""/>
    <s v=""/>
    <n v="0.03"/>
    <n v="0"/>
    <n v="20"/>
    <n v="0"/>
    <n v="0"/>
    <n v="890000"/>
    <n v="0"/>
    <n v="0"/>
    <n v="0"/>
    <n v="0"/>
    <n v="0"/>
    <n v="0"/>
    <n v="890000"/>
    <n v="0"/>
    <b v="0"/>
    <b v="0"/>
    <n v="0"/>
    <n v="0"/>
    <n v="0"/>
    <n v="834540"/>
    <n v="0"/>
    <n v="0"/>
    <m/>
    <s v="MB"/>
    <n v="0"/>
    <s v=""/>
    <b v="0"/>
    <b v="0"/>
    <b v="0"/>
    <b v="0"/>
    <b v="0"/>
    <n v="0"/>
    <b v="0"/>
    <m/>
    <m/>
    <m/>
    <n v="2513"/>
    <n v="579.92307692307691"/>
    <n v="834540"/>
    <n v="32040"/>
    <n v="-21080"/>
    <n v="-2.5259424353536081E-2"/>
    <n v="-2.3685393258426966E-2"/>
    <n v="872.54901960784309"/>
    <n v="30156"/>
    <n v="0"/>
    <n v="32040"/>
    <n v="890000"/>
    <n v="3.5666469544648138E-2"/>
    <n v="3.5666469544648138E-2"/>
    <s v="0000018"/>
    <n v="0"/>
    <n v="29.564705882352943"/>
    <s v="18 Aynhoe Mansions"/>
    <s v="Aynhoe Mansions ASTs - Legacy Portfolio"/>
    <b v="0"/>
    <s v="AST"/>
    <s v=""/>
    <b v="0"/>
    <n v="0"/>
    <s v="070042"/>
    <n v="3133"/>
    <d v="2015-09-16T00:00:00"/>
    <s v="F018"/>
    <n v="0"/>
    <n v="2.4966528256076249E-2"/>
    <n v="3.6134876698540513E-2"/>
    <n v="845500"/>
    <n v="0.91"/>
    <m/>
    <n v="30156"/>
    <n v="-21080"/>
    <s v="AST"/>
  </r>
  <r>
    <m/>
    <s v=""/>
    <n v="1333"/>
    <n v="0"/>
    <b v="0"/>
    <s v=""/>
    <s v="D03"/>
    <s v="Du Cane Court"/>
    <s v="SW17"/>
    <x v="2"/>
    <s v="South West London (Outer)"/>
    <s v="5KB"/>
    <n v="4525"/>
    <m/>
    <n v="0"/>
    <n v="1160"/>
    <s v="RBS"/>
    <d v="2004-06-01T00:00:00"/>
    <d v="2000-05-17T00:00:00"/>
    <d v="2003-11-18T00:00:00"/>
    <d v="2003-11-30T00:00:00"/>
    <d v="2003-12-15T00:00:00"/>
    <s v="31-Mar-2020"/>
    <n v="0"/>
    <n v="30240"/>
    <d v="2003-01-05T00:00:00"/>
    <d v="2004-03-05T00:00:00"/>
    <m/>
    <m/>
    <n v="4"/>
    <m/>
    <m/>
    <m/>
    <n v="0"/>
    <s v=""/>
    <s v=""/>
    <s v=""/>
    <n v="0.03"/>
    <n v="0"/>
    <n v="20"/>
    <n v="0"/>
    <n v="625000"/>
    <n v="600000"/>
    <n v="0"/>
    <n v="0"/>
    <n v="0"/>
    <n v="0"/>
    <n v="0"/>
    <n v="0"/>
    <n v="600000"/>
    <n v="0"/>
    <b v="1"/>
    <b v="0"/>
    <n v="0"/>
    <n v="0"/>
    <n v="0"/>
    <n v="169783"/>
    <n v="0"/>
    <n v="0"/>
    <m/>
    <s v="MB"/>
    <n v="0"/>
    <s v="Ark"/>
    <b v="0"/>
    <b v="0"/>
    <b v="0"/>
    <b v="0"/>
    <b v="0"/>
    <n v="0"/>
    <b v="1"/>
    <m/>
    <n v="60"/>
    <m/>
    <n v="2520"/>
    <n v="581.53846153846155"/>
    <n v="169783"/>
    <n v="21600"/>
    <n v="378617"/>
    <n v="2.2300053597827816"/>
    <n v="0.6310283333333333"/>
    <n v="517.24137931034488"/>
    <n v="28804"/>
    <n v="0"/>
    <n v="21600"/>
    <n v="600000"/>
    <n v="5.3052631578947365E-2"/>
    <n v="4.4168421052631579E-2"/>
    <s v="D0000003"/>
    <n v="4.9854186918483541E-2"/>
    <n v="26.068965517241381"/>
    <s v="D03 Du Cane Court"/>
    <s v="Du Cane Court ASTs"/>
    <b v="0"/>
    <s v="AST"/>
    <s v=""/>
    <b v="0"/>
    <n v="539"/>
    <s v="100121"/>
    <n v="372"/>
    <d v="2004-04-03T00:00:00"/>
    <s v="FD03"/>
    <n v="0"/>
    <n v="3.7136841472826504E-2"/>
    <n v="0.14828339704210669"/>
    <n v="570000"/>
    <n v="0.95"/>
    <m/>
    <n v="25176"/>
    <n v="378617"/>
    <s v="AST"/>
  </r>
  <r>
    <m/>
    <s v=""/>
    <n v="2802"/>
    <n v="0"/>
    <b v="0"/>
    <s v=""/>
    <s v="19"/>
    <s v="Restoration Square"/>
    <s v="SW11"/>
    <x v="10"/>
    <s v="South West London (outer)"/>
    <s v="4KB"/>
    <n v="2077"/>
    <m/>
    <n v="0"/>
    <n v="907"/>
    <s v="Uncharged"/>
    <m/>
    <d v="2011-09-30T00:00:00"/>
    <m/>
    <m/>
    <d v="2017-06-23T00:00:00"/>
    <s v="05-Aug-2019"/>
    <n v="0"/>
    <n v="30600"/>
    <d v="2017-07-03T00:00:00"/>
    <d v="2017-07-12T00:00:00"/>
    <m/>
    <m/>
    <n v="4"/>
    <m/>
    <m/>
    <m/>
    <n v="0"/>
    <s v="First Union"/>
    <s v=""/>
    <s v=""/>
    <n v="0.03"/>
    <n v="0"/>
    <n v="20"/>
    <n v="0"/>
    <n v="820000"/>
    <n v="719000"/>
    <n v="0"/>
    <n v="0"/>
    <n v="0"/>
    <n v="0"/>
    <n v="0"/>
    <n v="0"/>
    <n v="719000"/>
    <n v="0"/>
    <b v="0"/>
    <b v="0"/>
    <n v="0"/>
    <n v="0"/>
    <n v="0"/>
    <n v="597034"/>
    <n v="0"/>
    <n v="0"/>
    <m/>
    <s v="MB"/>
    <n v="0"/>
    <s v="Duffin"/>
    <b v="0"/>
    <b v="0"/>
    <b v="0"/>
    <b v="0"/>
    <b v="0"/>
    <n v="0"/>
    <b v="0"/>
    <m/>
    <n v="1"/>
    <m/>
    <n v="2550"/>
    <n v="588.46153846153845"/>
    <n v="597034"/>
    <n v="25884"/>
    <n v="60132"/>
    <n v="0.10071788206366807"/>
    <n v="8.3632823365785813E-2"/>
    <n v="792.72326350606397"/>
    <n v="30420"/>
    <n v="0"/>
    <n v="25884"/>
    <n v="719000"/>
    <n v="4.4799063026132784E-2"/>
    <n v="4.1758290022692338E-2"/>
    <s v="0000019"/>
    <n v="5.9171597633136093E-3"/>
    <n v="33.73759647188534"/>
    <s v="19 Restoration Square"/>
    <s v="Restoration Square ASTs"/>
    <b v="0"/>
    <s v="AST"/>
    <s v="AST"/>
    <b v="0"/>
    <n v="0"/>
    <s v="018007"/>
    <n v="1513"/>
    <d v="2017-08-04T00:00:00"/>
    <s v="F019"/>
    <n v="0"/>
    <n v="3.1359343584246503E-2"/>
    <n v="4.777449860476958E-2"/>
    <n v="683050"/>
    <n v="0.95"/>
    <m/>
    <n v="28523"/>
    <n v="60132"/>
    <s v="AST"/>
  </r>
  <r>
    <m/>
    <s v=""/>
    <n v="1914"/>
    <n v="0"/>
    <b v="0"/>
    <s v=""/>
    <s v="151"/>
    <s v="Circle (the)"/>
    <s v="SE1"/>
    <x v="10"/>
    <s v="South East London (Inner)"/>
    <s v="3KB Std"/>
    <n v="5476"/>
    <m/>
    <n v="0"/>
    <n v="977"/>
    <s v="Uncharged"/>
    <m/>
    <d v="2006-12-06T00:00:00"/>
    <m/>
    <m/>
    <m/>
    <s v="08-Aug-2019"/>
    <n v="0"/>
    <n v="30900"/>
    <d v="2016-07-25T00:00:00"/>
    <d v="2016-08-05T00:00:00"/>
    <m/>
    <m/>
    <n v="4"/>
    <m/>
    <m/>
    <m/>
    <n v="0"/>
    <s v="Circle"/>
    <s v=""/>
    <s v=""/>
    <n v="0.03"/>
    <n v="0"/>
    <n v="20"/>
    <n v="0"/>
    <n v="925000"/>
    <n v="870000"/>
    <n v="0"/>
    <n v="0"/>
    <n v="0"/>
    <n v="0"/>
    <n v="0"/>
    <n v="0"/>
    <n v="870000"/>
    <n v="0"/>
    <b v="0"/>
    <b v="0"/>
    <n v="0"/>
    <n v="0"/>
    <n v="0"/>
    <n v="467738"/>
    <n v="0"/>
    <n v="0"/>
    <m/>
    <s v="PY"/>
    <n v="0"/>
    <s v="N.Fleet"/>
    <b v="0"/>
    <b v="0"/>
    <b v="0"/>
    <b v="0"/>
    <b v="0"/>
    <n v="0"/>
    <b v="1"/>
    <m/>
    <n v="1"/>
    <m/>
    <n v="2575"/>
    <n v="594.23076923076928"/>
    <n v="467738"/>
    <n v="31320"/>
    <n v="327442"/>
    <n v="0.70005430390517764"/>
    <n v="0.37637011494252876"/>
    <n v="890.4810644831116"/>
    <n v="30000"/>
    <n v="0"/>
    <n v="31320"/>
    <n v="870000"/>
    <n v="3.7386569872958256E-2"/>
    <n v="3.0108892921960072E-2"/>
    <s v="0000151"/>
    <n v="0.03"/>
    <n v="31.627430910951894"/>
    <s v="151 Circle (the)"/>
    <s v="Circle ASTs"/>
    <b v="0"/>
    <s v="AST"/>
    <s v=""/>
    <b v="0"/>
    <n v="539"/>
    <s v="070012"/>
    <n v="580"/>
    <d v="2016-08-09T00:00:00"/>
    <s v="F151"/>
    <n v="0"/>
    <n v="2.6170598465388134E-2"/>
    <n v="5.320286143097204E-2"/>
    <n v="826500"/>
    <n v="0.92500000000000004"/>
    <m/>
    <n v="24885"/>
    <n v="327442"/>
    <s v="AST"/>
  </r>
  <r>
    <m/>
    <s v=""/>
    <n v="4483"/>
    <n v="0"/>
    <b v="0"/>
    <s v=""/>
    <s v="30"/>
    <s v="Harvard Mansions"/>
    <s v="SW11 1TB"/>
    <x v="2"/>
    <s v="South West London/surrey"/>
    <s v="5KB"/>
    <n v="0"/>
    <m/>
    <n v="0"/>
    <n v="1010"/>
    <s v="Uncharged"/>
    <m/>
    <d v="2018-09-11T00:00:00"/>
    <m/>
    <m/>
    <m/>
    <s v="08-Aug-2018"/>
    <n v="0"/>
    <n v="30936"/>
    <m/>
    <m/>
    <m/>
    <m/>
    <n v="4"/>
    <m/>
    <m/>
    <m/>
    <n v="0"/>
    <s v=""/>
    <s v=""/>
    <s v=""/>
    <n v="0.03"/>
    <n v="0"/>
    <n v="20"/>
    <n v="0"/>
    <n v="0"/>
    <n v="730000"/>
    <n v="0"/>
    <n v="0"/>
    <n v="0"/>
    <n v="0"/>
    <n v="0"/>
    <n v="0"/>
    <n v="730000"/>
    <n v="0"/>
    <b v="0"/>
    <b v="0"/>
    <n v="0"/>
    <n v="0"/>
    <n v="0"/>
    <n v="699068"/>
    <n v="0"/>
    <n v="0"/>
    <m/>
    <s v="SL"/>
    <n v="0"/>
    <s v=""/>
    <b v="0"/>
    <b v="0"/>
    <b v="0"/>
    <b v="0"/>
    <b v="0"/>
    <n v="0"/>
    <b v="0"/>
    <m/>
    <m/>
    <m/>
    <n v="2578"/>
    <n v="594.92307692307691"/>
    <n v="699068"/>
    <n v="26280"/>
    <n v="-31848"/>
    <n v="-4.555779981346593E-2"/>
    <n v="-4.3627397260273974E-2"/>
    <n v="722.77227722772273"/>
    <n v="0"/>
    <n v="0"/>
    <n v="26280"/>
    <n v="730000"/>
    <n v="4.4608507570295601E-2"/>
    <n v="4.4608507570295601E-2"/>
    <s v="0000030"/>
    <n v="0"/>
    <n v="30.629702970297028"/>
    <s v="30 Harvard Mansions"/>
    <s v="Harvard Mansions ASTs - Legacy Portfolio"/>
    <b v="0"/>
    <s v="AST"/>
    <s v=""/>
    <b v="0"/>
    <n v="0"/>
    <s v="070045"/>
    <n v="3234"/>
    <d v="2017-08-09T00:00:00"/>
    <s v="F030"/>
    <n v="0"/>
    <n v="3.1225954767432069E-2"/>
    <n v="4.4253205696727645E-2"/>
    <n v="693500"/>
    <n v="0.91"/>
    <m/>
    <n v="30936"/>
    <n v="-31848"/>
    <s v="AST"/>
  </r>
  <r>
    <m/>
    <s v=""/>
    <n v="1921"/>
    <n v="0"/>
    <b v="0"/>
    <s v=""/>
    <s v="204"/>
    <s v="Circle (the)"/>
    <s v="SE1"/>
    <x v="10"/>
    <s v="South East London (Inner)"/>
    <s v="3KB Std"/>
    <n v="5432"/>
    <m/>
    <n v="0"/>
    <n v="1033"/>
    <s v="Uncharged"/>
    <m/>
    <d v="2006-12-06T00:00:00"/>
    <m/>
    <m/>
    <d v="2016-06-05T00:00:00"/>
    <s v="02-Mar-2020"/>
    <n v="0"/>
    <n v="30940"/>
    <d v="2016-06-27T00:00:00"/>
    <d v="2016-07-08T00:00:00"/>
    <d v="2016-06-06T00:00:00"/>
    <m/>
    <n v="4"/>
    <m/>
    <m/>
    <m/>
    <n v="0"/>
    <s v="Circle/Chestertons"/>
    <s v=""/>
    <s v=""/>
    <n v="0.03"/>
    <n v="0"/>
    <n v="20"/>
    <n v="0"/>
    <n v="925000"/>
    <n v="870000"/>
    <n v="0"/>
    <n v="0"/>
    <n v="0"/>
    <n v="0"/>
    <n v="0"/>
    <n v="0"/>
    <n v="870000"/>
    <n v="0"/>
    <b v="0"/>
    <b v="0"/>
    <n v="0"/>
    <n v="0"/>
    <n v="0"/>
    <n v="501419"/>
    <n v="0"/>
    <n v="0"/>
    <m/>
    <s v="PY"/>
    <n v="0"/>
    <s v="Duffin"/>
    <b v="0"/>
    <b v="0"/>
    <b v="0"/>
    <b v="0"/>
    <b v="0"/>
    <n v="0"/>
    <b v="1"/>
    <n v="147"/>
    <n v="1"/>
    <m/>
    <n v="2578.3333333333335"/>
    <n v="595"/>
    <n v="501419"/>
    <n v="31320"/>
    <n v="293761"/>
    <n v="0.58585933121800327"/>
    <n v="0.33765632183908045"/>
    <n v="842.20716360116171"/>
    <n v="30940"/>
    <n v="0"/>
    <n v="31320"/>
    <n v="870000"/>
    <n v="3.7434966727162733E-2"/>
    <n v="3.0210526315789472E-2"/>
    <s v="0000204"/>
    <n v="0"/>
    <n v="29.951597289448209"/>
    <s v="204 Circle (the)"/>
    <s v="Circle ASTs"/>
    <b v="0"/>
    <s v="AST"/>
    <s v="AST"/>
    <b v="0"/>
    <n v="539"/>
    <s v="070012"/>
    <n v="586"/>
    <d v="2018-03-03T00:00:00"/>
    <s v="F204"/>
    <n v="0"/>
    <n v="2.6204476262754333E-2"/>
    <n v="4.9796677030587197E-2"/>
    <n v="826500"/>
    <n v="0.92500000000000004"/>
    <m/>
    <n v="24969"/>
    <n v="293761"/>
    <s v="AST"/>
  </r>
  <r>
    <m/>
    <s v=""/>
    <n v="4191"/>
    <n v="0"/>
    <b v="0"/>
    <s v=""/>
    <s v="5"/>
    <s v="Rose Court"/>
    <s v="E14"/>
    <x v="2"/>
    <s v="Other"/>
    <s v="4KB"/>
    <n v="0"/>
    <m/>
    <n v="0"/>
    <n v="1455"/>
    <s v="Uncharged"/>
    <m/>
    <d v="2017-06-02T00:00:00"/>
    <m/>
    <m/>
    <d v="2018-04-07T00:00:00"/>
    <s v="29-Nov-2020"/>
    <n v="0"/>
    <n v="30940"/>
    <d v="2018-06-27T00:00:00"/>
    <d v="2018-08-26T00:00:00"/>
    <d v="2018-10-15T00:00:00"/>
    <m/>
    <n v="4"/>
    <m/>
    <m/>
    <m/>
    <n v="0"/>
    <s v="chesterton"/>
    <s v=""/>
    <s v=""/>
    <n v="0.03"/>
    <n v="0"/>
    <n v="20"/>
    <n v="0"/>
    <n v="800000"/>
    <n v="825000"/>
    <n v="0"/>
    <n v="0"/>
    <n v="0"/>
    <n v="0"/>
    <n v="0"/>
    <n v="0"/>
    <n v="825000"/>
    <n v="0"/>
    <b v="0"/>
    <b v="0"/>
    <n v="0"/>
    <n v="0"/>
    <n v="0"/>
    <n v="863214"/>
    <n v="0"/>
    <n v="0"/>
    <m/>
    <s v="PY"/>
    <n v="0"/>
    <s v="N.Fleet"/>
    <b v="0"/>
    <b v="0"/>
    <b v="0"/>
    <b v="0"/>
    <b v="0"/>
    <n v="0"/>
    <b v="0"/>
    <n v="24"/>
    <n v="8"/>
    <m/>
    <n v="2578.3333333333335"/>
    <n v="595"/>
    <n v="863214"/>
    <n v="29700"/>
    <n v="-109164"/>
    <n v="-0.12646226775747382"/>
    <n v="-0.13231999999999999"/>
    <n v="567.01030927835052"/>
    <n v="27300"/>
    <n v="0"/>
    <n v="29700"/>
    <n v="825000"/>
    <n v="3.9476874003189791E-2"/>
    <n v="3.9476874003189791E-2"/>
    <s v="0000005"/>
    <n v="0.13333333333333333"/>
    <n v="21.264604810996563"/>
    <s v="5 Rose Court"/>
    <s v="Rose Court ASTs"/>
    <b v="0"/>
    <s v="Vacant"/>
    <s v="AST"/>
    <b v="0"/>
    <n v="0"/>
    <s v="070032"/>
    <n v="2938"/>
    <d v="2018-11-30T00:00:00"/>
    <s v="F005"/>
    <n v="0"/>
    <n v="2.7633811331631845E-2"/>
    <n v="3.584279216972848E-2"/>
    <n v="783750"/>
    <n v="0.95"/>
    <m/>
    <n v="30940"/>
    <n v="-109164"/>
    <s v="AST"/>
  </r>
  <r>
    <m/>
    <s v=""/>
    <n v="4387"/>
    <n v="0"/>
    <b v="0"/>
    <s v=""/>
    <s v="3"/>
    <s v="Bridge Avenue Mansions"/>
    <s v="W6 9JB"/>
    <x v="2"/>
    <s v="West London (outer)"/>
    <s v="5KB"/>
    <n v="0"/>
    <m/>
    <n v="0"/>
    <n v="961"/>
    <s v="Uncharged"/>
    <m/>
    <d v="2018-09-11T00:00:00"/>
    <m/>
    <m/>
    <m/>
    <s v="13-Apr-2019"/>
    <n v="0"/>
    <n v="30948"/>
    <m/>
    <m/>
    <m/>
    <m/>
    <n v="4"/>
    <m/>
    <m/>
    <m/>
    <n v="0"/>
    <s v=""/>
    <s v=""/>
    <s v=""/>
    <n v="0.03"/>
    <n v="0"/>
    <n v="20"/>
    <n v="0"/>
    <n v="0"/>
    <n v="770000"/>
    <n v="0"/>
    <n v="0"/>
    <n v="0"/>
    <n v="0"/>
    <n v="0"/>
    <n v="0"/>
    <n v="770000"/>
    <n v="0"/>
    <b v="0"/>
    <b v="0"/>
    <n v="0"/>
    <n v="0"/>
    <n v="0"/>
    <n v="720522"/>
    <n v="0"/>
    <n v="0"/>
    <m/>
    <s v="PY"/>
    <n v="0"/>
    <s v=""/>
    <b v="0"/>
    <b v="0"/>
    <b v="0"/>
    <b v="0"/>
    <b v="0"/>
    <n v="0"/>
    <b v="0"/>
    <m/>
    <m/>
    <m/>
    <n v="2579"/>
    <n v="595.15384615384619"/>
    <n v="720522"/>
    <n v="27720"/>
    <n v="-16742"/>
    <n v="-2.3235931727275502E-2"/>
    <n v="-2.1742857142857144E-2"/>
    <n v="801.24869927159205"/>
    <n v="0"/>
    <n v="0"/>
    <n v="27720"/>
    <n v="770000"/>
    <n v="4.2307587149692412E-2"/>
    <n v="4.2307587149692412E-2"/>
    <s v="0000003"/>
    <n v="0"/>
    <n v="32.203954214360039"/>
    <s v="3 Bridge Avenue Mansions"/>
    <s v="Bridge Avenue Mansions ASTs - Legacy Portfolio"/>
    <b v="0"/>
    <s v="AST"/>
    <s v=""/>
    <b v="0"/>
    <n v="0"/>
    <s v="070043"/>
    <n v="3138"/>
    <d v="2016-04-14T00:00:00"/>
    <s v="F003"/>
    <n v="0"/>
    <n v="2.9615310500438946E-2"/>
    <n v="4.2952192993413109E-2"/>
    <n v="731500"/>
    <n v="0.91"/>
    <m/>
    <n v="30948"/>
    <n v="-16742"/>
    <s v="AST"/>
  </r>
  <r>
    <m/>
    <s v=""/>
    <n v="1912"/>
    <n v="0"/>
    <b v="0"/>
    <s v=""/>
    <s v="127"/>
    <s v="Circle (the)"/>
    <s v="SE1"/>
    <x v="10"/>
    <s v="South East London (Inner)"/>
    <s v="3KB Std"/>
    <n v="5476"/>
    <m/>
    <n v="0"/>
    <n v="991"/>
    <s v="Uncharged"/>
    <m/>
    <d v="2006-12-06T00:00:00"/>
    <m/>
    <m/>
    <d v="2017-08-07T00:00:00"/>
    <s v="22-Sep-2019"/>
    <n v="0"/>
    <n v="31092"/>
    <d v="2017-08-23T00:00:00"/>
    <d v="2017-09-07T00:00:00"/>
    <m/>
    <m/>
    <n v="4"/>
    <m/>
    <m/>
    <m/>
    <n v="0"/>
    <s v="Circle"/>
    <s v=""/>
    <s v=""/>
    <n v="0.03"/>
    <n v="0"/>
    <n v="20"/>
    <n v="0"/>
    <n v="925000"/>
    <n v="870000"/>
    <n v="0"/>
    <n v="0"/>
    <n v="0"/>
    <n v="0"/>
    <n v="0"/>
    <n v="0"/>
    <n v="870000"/>
    <n v="0"/>
    <b v="0"/>
    <b v="0"/>
    <n v="0"/>
    <n v="0"/>
    <n v="0"/>
    <n v="457533"/>
    <n v="0"/>
    <n v="0"/>
    <m/>
    <s v="PY"/>
    <n v="0"/>
    <s v="N.Fleet"/>
    <b v="0"/>
    <b v="0"/>
    <b v="0"/>
    <b v="0"/>
    <b v="0"/>
    <n v="0"/>
    <b v="1"/>
    <m/>
    <n v="2"/>
    <m/>
    <n v="2591"/>
    <n v="597.92307692307691"/>
    <n v="457533"/>
    <n v="31320"/>
    <n v="337647"/>
    <n v="0.7379729986689485"/>
    <n v="0.3881"/>
    <n v="877.90110998990917"/>
    <n v="29900"/>
    <n v="0"/>
    <n v="31320"/>
    <n v="870000"/>
    <n v="3.7618874773139743E-2"/>
    <n v="3.034119782214156E-2"/>
    <s v="0000127"/>
    <n v="3.9866220735785954E-2"/>
    <n v="31.374369323915236"/>
    <s v="127 Circle (the)"/>
    <s v="Circle ASTs"/>
    <b v="0"/>
    <s v="AST"/>
    <s v="AST"/>
    <b v="0"/>
    <n v="539"/>
    <s v="070012"/>
    <n v="578"/>
    <d v="2017-09-23T00:00:00"/>
    <s v="F127"/>
    <n v="0"/>
    <n v="2.6333211892745886E-2"/>
    <n v="5.4809161306397569E-2"/>
    <n v="826500"/>
    <n v="0.92500000000000004"/>
    <m/>
    <n v="25077"/>
    <n v="337647"/>
    <s v="AST"/>
  </r>
  <r>
    <m/>
    <s v=""/>
    <n v="4383"/>
    <n v="0"/>
    <b v="0"/>
    <s v=""/>
    <s v="19"/>
    <s v="Aynhoe Mansions"/>
    <s v="W14 0QB"/>
    <x v="2"/>
    <s v="West London (outer)"/>
    <s v="4K2B"/>
    <n v="0"/>
    <m/>
    <n v="0"/>
    <n v="1045"/>
    <s v="Uncharged"/>
    <m/>
    <d v="2018-09-11T00:00:00"/>
    <m/>
    <m/>
    <m/>
    <s v="30-Apr-2019"/>
    <n v="0"/>
    <n v="31200"/>
    <m/>
    <m/>
    <m/>
    <m/>
    <n v="4"/>
    <m/>
    <m/>
    <m/>
    <n v="0"/>
    <s v=""/>
    <s v=""/>
    <s v=""/>
    <n v="0.03"/>
    <n v="0"/>
    <n v="20"/>
    <n v="0"/>
    <n v="0"/>
    <n v="966000"/>
    <n v="0"/>
    <n v="0"/>
    <n v="0"/>
    <n v="0"/>
    <n v="0"/>
    <n v="0"/>
    <n v="966000"/>
    <n v="0"/>
    <b v="0"/>
    <b v="0"/>
    <n v="0"/>
    <n v="0"/>
    <n v="0"/>
    <n v="906072"/>
    <n v="0"/>
    <n v="0"/>
    <m/>
    <s v="MB"/>
    <n v="0"/>
    <s v=""/>
    <b v="0"/>
    <b v="0"/>
    <b v="0"/>
    <b v="0"/>
    <b v="0"/>
    <n v="0"/>
    <b v="0"/>
    <m/>
    <m/>
    <m/>
    <n v="2600"/>
    <n v="600"/>
    <n v="906072"/>
    <n v="34776"/>
    <n v="-23148"/>
    <n v="-2.5547638598257091E-2"/>
    <n v="-2.3962732919254659E-2"/>
    <n v="924.4019138755981"/>
    <n v="0"/>
    <n v="0"/>
    <n v="34776"/>
    <n v="966000"/>
    <n v="3.399803857469761E-2"/>
    <n v="3.399803857469761E-2"/>
    <s v="0000019"/>
    <n v="0"/>
    <n v="29.85645933014354"/>
    <s v="19 Aynhoe Mansions"/>
    <s v="Aynhoe Mansions ASTs - Legacy Portfolio"/>
    <b v="0"/>
    <s v="AST"/>
    <s v=""/>
    <b v="0"/>
    <n v="0"/>
    <s v="070042"/>
    <n v="3134"/>
    <d v="2018-03-20T00:00:00"/>
    <s v="F019"/>
    <n v="0"/>
    <n v="2.3798626597000126E-2"/>
    <n v="3.4434349588112201E-2"/>
    <n v="917700"/>
    <n v="0.91"/>
    <m/>
    <n v="31200"/>
    <n v="-23148"/>
    <s v="AST"/>
  </r>
  <r>
    <m/>
    <s v=""/>
    <n v="4381"/>
    <n v="0"/>
    <b v="0"/>
    <s v=""/>
    <s v="17"/>
    <s v="Aynhoe Mansions"/>
    <s v="W14 0QB"/>
    <x v="2"/>
    <s v="West London (outer)"/>
    <s v="4K2B"/>
    <n v="0"/>
    <m/>
    <n v="0"/>
    <n v="1132"/>
    <s v="Uncharged"/>
    <m/>
    <d v="2018-09-11T00:00:00"/>
    <m/>
    <m/>
    <m/>
    <s v="30-Nov-2019"/>
    <n v="0"/>
    <n v="31200"/>
    <m/>
    <m/>
    <m/>
    <m/>
    <n v="4"/>
    <m/>
    <m/>
    <m/>
    <n v="0"/>
    <s v=""/>
    <s v=""/>
    <s v=""/>
    <n v="0.03"/>
    <n v="0"/>
    <n v="20"/>
    <n v="0"/>
    <n v="0"/>
    <n v="966000"/>
    <n v="0"/>
    <n v="0"/>
    <n v="0"/>
    <n v="0"/>
    <n v="0"/>
    <n v="0"/>
    <n v="966000"/>
    <n v="0"/>
    <b v="0"/>
    <b v="0"/>
    <n v="0"/>
    <n v="0"/>
    <n v="0"/>
    <n v="906072"/>
    <n v="0"/>
    <n v="0"/>
    <m/>
    <s v="MB"/>
    <n v="0"/>
    <s v=""/>
    <b v="0"/>
    <b v="0"/>
    <b v="0"/>
    <b v="0"/>
    <b v="0"/>
    <n v="0"/>
    <b v="0"/>
    <m/>
    <m/>
    <m/>
    <n v="2600"/>
    <n v="600"/>
    <n v="906072"/>
    <n v="34776"/>
    <n v="-23148"/>
    <n v="-2.5547638598257091E-2"/>
    <n v="-2.3962732919254659E-2"/>
    <n v="853.35689045936397"/>
    <n v="31200"/>
    <n v="0"/>
    <n v="34776"/>
    <n v="966000"/>
    <n v="3.399803857469761E-2"/>
    <n v="3.399803857469761E-2"/>
    <s v="0000017"/>
    <n v="0"/>
    <n v="27.561837455830389"/>
    <s v="17 Aynhoe Mansions"/>
    <s v="Aynhoe Mansions ASTs - Legacy Portfolio"/>
    <b v="0"/>
    <s v="AST"/>
    <s v=""/>
    <b v="0"/>
    <n v="0"/>
    <s v="070042"/>
    <n v="3132"/>
    <d v="2016-09-08T00:00:00"/>
    <s v="F017"/>
    <n v="0"/>
    <n v="2.3798626597000126E-2"/>
    <n v="3.4434349588112201E-2"/>
    <n v="917700"/>
    <n v="0.91"/>
    <m/>
    <n v="31200"/>
    <n v="-23148"/>
    <s v="AST"/>
  </r>
  <r>
    <m/>
    <s v=""/>
    <n v="2799"/>
    <n v="0"/>
    <b v="0"/>
    <s v=""/>
    <s v="16"/>
    <s v="Restoration Square"/>
    <s v="SW11"/>
    <x v="10"/>
    <s v="South West London (outer)"/>
    <s v="4KB"/>
    <n v="2077"/>
    <m/>
    <n v="0"/>
    <n v="886"/>
    <s v="Uncharged"/>
    <m/>
    <d v="2011-09-30T00:00:00"/>
    <m/>
    <m/>
    <d v="2018-08-10T00:00:00"/>
    <s v="23-Aug-2019"/>
    <n v="0"/>
    <n v="31200"/>
    <d v="2018-08-15T00:00:00"/>
    <d v="2018-08-22T00:00:00"/>
    <m/>
    <m/>
    <n v="4"/>
    <m/>
    <m/>
    <m/>
    <n v="0"/>
    <s v="First Union"/>
    <s v=""/>
    <s v=""/>
    <n v="0.03"/>
    <n v="0"/>
    <n v="20"/>
    <n v="0"/>
    <n v="770000"/>
    <n v="738000"/>
    <n v="0"/>
    <n v="0"/>
    <n v="0"/>
    <n v="0"/>
    <n v="0"/>
    <n v="0"/>
    <n v="738000"/>
    <n v="0"/>
    <b v="0"/>
    <b v="0"/>
    <n v="0"/>
    <n v="0"/>
    <n v="0"/>
    <n v="518023"/>
    <n v="0"/>
    <n v="0"/>
    <m/>
    <s v="MB"/>
    <n v="0"/>
    <s v="N.Fleet"/>
    <b v="0"/>
    <b v="0"/>
    <b v="0"/>
    <b v="0"/>
    <b v="0"/>
    <n v="0"/>
    <b v="0"/>
    <m/>
    <n v="1"/>
    <m/>
    <n v="2600"/>
    <n v="600"/>
    <n v="518023"/>
    <n v="26568"/>
    <n v="156509"/>
    <n v="0.30212751171280039"/>
    <n v="0.21207181571815717"/>
    <n v="832.95711060948076"/>
    <n v="31200"/>
    <n v="0"/>
    <n v="26568"/>
    <n v="738000"/>
    <n v="4.4501497646555414E-2"/>
    <n v="4.1539010126943374E-2"/>
    <s v="0000016"/>
    <n v="0"/>
    <n v="35.214446952595935"/>
    <s v="16 Restoration Square"/>
    <s v="Restoration Square ASTs"/>
    <b v="0"/>
    <s v="AST"/>
    <s v="AST"/>
    <b v="0"/>
    <n v="0"/>
    <s v="018007"/>
    <n v="1510"/>
    <d v="2018-08-24T00:00:00"/>
    <s v="F016"/>
    <n v="0"/>
    <n v="3.1151047822089599E-2"/>
    <n v="5.6219511488872116E-2"/>
    <n v="701100"/>
    <n v="0.95"/>
    <m/>
    <n v="29123"/>
    <n v="156509"/>
    <s v="AST"/>
  </r>
  <r>
    <m/>
    <s v=""/>
    <n v="3744"/>
    <n v="0"/>
    <b v="0"/>
    <s v=""/>
    <s v="48"/>
    <s v="Stamford Street"/>
    <s v="SE1"/>
    <x v="10"/>
    <s v="London City Fringe"/>
    <s v="3KB"/>
    <n v="3808"/>
    <m/>
    <n v="0"/>
    <n v="779"/>
    <s v="Uncharged"/>
    <m/>
    <d v="2015-05-29T00:00:00"/>
    <m/>
    <m/>
    <d v="2018-09-06T00:00:00"/>
    <s v="31-Oct-2019"/>
    <n v="0"/>
    <n v="31200"/>
    <d v="2018-09-10T00:00:00"/>
    <d v="2018-10-05T00:00:00"/>
    <d v="2018-10-15T00:00:00"/>
    <d v="2018-10-30T00:00:00"/>
    <n v="4"/>
    <d v="2018-11-27T00:00:00"/>
    <m/>
    <m/>
    <n v="0"/>
    <s v="Go Native"/>
    <s v=""/>
    <s v=""/>
    <n v="0.03"/>
    <n v="0"/>
    <n v="20"/>
    <n v="0"/>
    <n v="775000"/>
    <n v="785000"/>
    <n v="0"/>
    <n v="0"/>
    <n v="0"/>
    <n v="0"/>
    <n v="0"/>
    <n v="0"/>
    <n v="785000"/>
    <n v="0"/>
    <b v="0"/>
    <b v="0"/>
    <n v="0"/>
    <n v="0"/>
    <n v="0"/>
    <n v="791330"/>
    <n v="0"/>
    <n v="0"/>
    <m/>
    <s v="FC"/>
    <n v="0"/>
    <s v="N.Fleet"/>
    <b v="0"/>
    <b v="0"/>
    <b v="0"/>
    <b v="0"/>
    <b v="0"/>
    <n v="0"/>
    <b v="0"/>
    <n v="24"/>
    <n v="3"/>
    <n v="22"/>
    <n v="2600"/>
    <n v="600"/>
    <n v="791330"/>
    <n v="28260"/>
    <n v="-73840"/>
    <n v="-9.3311260788798603E-2"/>
    <n v="-9.4063694267515929E-2"/>
    <n v="1007.7021822849807"/>
    <n v="26400"/>
    <n v="0"/>
    <n v="28260"/>
    <n v="785000"/>
    <n v="4.1837076768354006E-2"/>
    <n v="3.6730807911498492E-2"/>
    <s v="0000048"/>
    <n v="0.18181818181818182"/>
    <n v="40.051347881899872"/>
    <s v="48 Stamford Street"/>
    <s v="Stamford Street ASTs"/>
    <b v="0"/>
    <s v=""/>
    <s v="AST"/>
    <b v="0"/>
    <n v="0"/>
    <s v="070029"/>
    <n v="2473"/>
    <d v="2018-11-01T00:00:00"/>
    <s v="F048"/>
    <n v="0"/>
    <n v="2.9285953239110984E-2"/>
    <n v="3.461514159705812E-2"/>
    <n v="745750"/>
    <n v="0.95"/>
    <m/>
    <n v="27392"/>
    <n v="-73840"/>
    <s v="AST"/>
  </r>
  <r>
    <m/>
    <s v=""/>
    <n v="3728"/>
    <n v="0"/>
    <b v="0"/>
    <s v=""/>
    <s v="32"/>
    <s v="Stamford Street"/>
    <s v="SE1"/>
    <x v="10"/>
    <s v="London City Fringe"/>
    <s v="3KB"/>
    <n v="3522"/>
    <m/>
    <n v="0"/>
    <n v="722"/>
    <s v="Uncharged"/>
    <m/>
    <d v="2015-05-29T00:00:00"/>
    <m/>
    <m/>
    <d v="2018-08-01T00:00:00"/>
    <s v="05-Oct-2019"/>
    <n v="0"/>
    <n v="31200"/>
    <d v="2017-03-20T00:00:00"/>
    <d v="2017-04-13T00:00:00"/>
    <m/>
    <m/>
    <n v="4"/>
    <m/>
    <m/>
    <m/>
    <n v="0"/>
    <s v="Go Native"/>
    <s v=""/>
    <s v=""/>
    <n v="0.03"/>
    <n v="0"/>
    <n v="20"/>
    <n v="0"/>
    <n v="775000"/>
    <n v="785000"/>
    <n v="0"/>
    <n v="0"/>
    <n v="0"/>
    <n v="0"/>
    <n v="0"/>
    <n v="0"/>
    <n v="785000"/>
    <n v="0"/>
    <b v="0"/>
    <b v="0"/>
    <n v="0"/>
    <n v="0"/>
    <n v="0"/>
    <n v="680481"/>
    <n v="0"/>
    <n v="0"/>
    <m/>
    <s v="FC"/>
    <n v="0"/>
    <s v="N.Fleet"/>
    <b v="0"/>
    <b v="0"/>
    <b v="0"/>
    <b v="0"/>
    <b v="0"/>
    <n v="0"/>
    <b v="0"/>
    <m/>
    <n v="3"/>
    <m/>
    <n v="2600"/>
    <n v="600"/>
    <n v="680481"/>
    <n v="28260"/>
    <n v="37009"/>
    <n v="5.4386529528377719E-2"/>
    <n v="4.7145222929936309E-2"/>
    <n v="1087.2576177285318"/>
    <n v="75555"/>
    <n v="0"/>
    <n v="28260"/>
    <n v="785000"/>
    <n v="4.1837076768354006E-2"/>
    <n v="3.7114314448541734E-2"/>
    <s v="0000032"/>
    <n v="-0.5870557871749057"/>
    <n v="43.21329639889197"/>
    <s v="32 Stamford Street"/>
    <s v="Stamford Street ASTs"/>
    <b v="0"/>
    <s v=""/>
    <s v="AST"/>
    <b v="0"/>
    <n v="0"/>
    <s v="070029"/>
    <n v="2457"/>
    <d v="2018-10-06T00:00:00"/>
    <s v="F032"/>
    <n v="0"/>
    <n v="2.9285953239110984E-2"/>
    <n v="4.0674170182562037E-2"/>
    <n v="745750"/>
    <n v="0.95"/>
    <m/>
    <n v="27678"/>
    <n v="37009"/>
    <s v="AST"/>
  </r>
  <r>
    <m/>
    <s v=""/>
    <n v="3194"/>
    <n v="0"/>
    <b v="0"/>
    <s v=""/>
    <s v="1"/>
    <s v="Holland Place Chambers"/>
    <s v="W8"/>
    <x v="10"/>
    <s v="West"/>
    <s v="3K2B"/>
    <n v="2145"/>
    <m/>
    <n v="0"/>
    <n v="802"/>
    <s v="Uncharged"/>
    <m/>
    <d v="2013-03-22T00:00:00"/>
    <m/>
    <m/>
    <d v="2017-03-18T00:00:00"/>
    <s v="29-Jun-2019"/>
    <n v="0"/>
    <n v="31720"/>
    <d v="2017-09-11T00:00:00"/>
    <d v="2018-04-27T00:00:00"/>
    <m/>
    <m/>
    <n v="4"/>
    <m/>
    <m/>
    <m/>
    <n v="0"/>
    <s v="K.Frank"/>
    <s v=""/>
    <s v=""/>
    <n v="0.03"/>
    <n v="0"/>
    <n v="20"/>
    <n v="0"/>
    <n v="820000"/>
    <n v="900000"/>
    <n v="0"/>
    <n v="0"/>
    <n v="0"/>
    <n v="0"/>
    <n v="0"/>
    <n v="0"/>
    <n v="900000"/>
    <n v="0"/>
    <b v="0"/>
    <b v="0"/>
    <n v="0"/>
    <n v="0"/>
    <n v="0"/>
    <n v="964407"/>
    <n v="0"/>
    <n v="0"/>
    <m/>
    <s v="MB"/>
    <n v="0"/>
    <s v="PJHarte"/>
    <b v="0"/>
    <b v="0"/>
    <b v="0"/>
    <b v="0"/>
    <b v="0"/>
    <n v="0"/>
    <b v="0"/>
    <m/>
    <n v="32"/>
    <m/>
    <n v="2643.3333333333335"/>
    <n v="610"/>
    <n v="964407"/>
    <n v="32400"/>
    <n v="-141807"/>
    <n v="-0.1470406166691034"/>
    <n v="-0.15756333333333333"/>
    <n v="1122.1945137157106"/>
    <n v="30000"/>
    <n v="0"/>
    <n v="32400"/>
    <n v="900000"/>
    <n v="3.7099415204678361E-2"/>
    <n v="3.4590643274853804E-2"/>
    <s v="0000001"/>
    <n v="5.7333333333333333E-2"/>
    <n v="39.551122194513717"/>
    <s v="1 Holland Place Chambers"/>
    <s v="Holland Place Chambers ASTs"/>
    <b v="0"/>
    <s v="AST"/>
    <s v="AST"/>
    <b v="0"/>
    <n v="0"/>
    <s v="070028"/>
    <n v="1910"/>
    <d v="2018-07-31T00:00:00"/>
    <s v="F001"/>
    <n v="0"/>
    <n v="2.5969590201015361E-2"/>
    <n v="3.0666513204487315E-2"/>
    <n v="855000"/>
    <n v="0.95"/>
    <m/>
    <n v="29575"/>
    <n v="-141807"/>
    <s v="AST"/>
  </r>
  <r>
    <m/>
    <s v=""/>
    <n v="4506"/>
    <n v="0"/>
    <b v="0"/>
    <s v=""/>
    <s v="7"/>
    <s v="Quenington Mansions"/>
    <s v="SW6 5AU"/>
    <x v="2"/>
    <s v="South West London/surrey"/>
    <s v="4KB"/>
    <n v="0"/>
    <m/>
    <n v="0"/>
    <n v="971"/>
    <s v="Uncharged"/>
    <m/>
    <d v="2018-09-11T00:00:00"/>
    <m/>
    <m/>
    <m/>
    <s v="31-Jul-2018"/>
    <n v="0"/>
    <n v="31728"/>
    <m/>
    <m/>
    <m/>
    <m/>
    <n v="4"/>
    <m/>
    <m/>
    <m/>
    <n v="0"/>
    <s v=""/>
    <s v=""/>
    <s v=""/>
    <n v="0.03"/>
    <n v="0"/>
    <n v="20"/>
    <n v="0"/>
    <n v="0"/>
    <n v="790000"/>
    <n v="0"/>
    <n v="0"/>
    <n v="0"/>
    <n v="0"/>
    <n v="0"/>
    <n v="0"/>
    <n v="790000"/>
    <n v="0"/>
    <b v="0"/>
    <b v="0"/>
    <n v="0"/>
    <n v="0"/>
    <n v="0"/>
    <n v="786858"/>
    <n v="0"/>
    <n v="0"/>
    <m/>
    <s v="AL"/>
    <n v="0"/>
    <s v=""/>
    <b v="0"/>
    <b v="0"/>
    <b v="0"/>
    <b v="0"/>
    <b v="0"/>
    <n v="0"/>
    <b v="0"/>
    <m/>
    <m/>
    <m/>
    <n v="2644"/>
    <n v="610.15384615384619"/>
    <n v="786858"/>
    <n v="28440"/>
    <n v="-64798"/>
    <n v="-8.2350309712807143E-2"/>
    <n v="-8.2022784810126578E-2"/>
    <n v="813.59423274974256"/>
    <n v="0"/>
    <n v="0"/>
    <n v="28440"/>
    <n v="790000"/>
    <n v="4.2275816122584943E-2"/>
    <n v="4.2275816122584943E-2"/>
    <s v="0000007"/>
    <n v="0"/>
    <n v="32.675592173017506"/>
    <s v="7 Quenington Mansions"/>
    <s v="Quenington Mansions ASTs - Legacy Portfolio"/>
    <b v="0"/>
    <s v="AST"/>
    <s v=""/>
    <b v="0"/>
    <n v="0"/>
    <s v="070047"/>
    <n v="3257"/>
    <d v="2017-08-01T00:00:00"/>
    <s v="F007"/>
    <n v="0"/>
    <n v="2.9593070781842458E-2"/>
    <n v="4.0322396162967143E-2"/>
    <n v="750500"/>
    <n v="0.91"/>
    <m/>
    <n v="31728"/>
    <n v="-64798"/>
    <s v="AST"/>
  </r>
  <r>
    <m/>
    <s v=""/>
    <n v="940"/>
    <n v="0"/>
    <b v="0"/>
    <s v=""/>
    <s v="3"/>
    <s v="Clifton Court"/>
    <s v="NW8"/>
    <x v="10"/>
    <s v="North West London (Inner)"/>
    <s v="3KB"/>
    <n v="4412"/>
    <d v="2001-03-31T00:00:00"/>
    <n v="0"/>
    <n v="950"/>
    <s v="Uncharged"/>
    <d v="2004-06-01T00:00:00"/>
    <d v="2000-05-17T00:00:00"/>
    <m/>
    <m/>
    <m/>
    <s v="11-Oct-2019"/>
    <n v="0"/>
    <n v="31800"/>
    <d v="2002-04-29T00:00:00"/>
    <d v="2002-07-22T00:00:00"/>
    <m/>
    <m/>
    <n v="4"/>
    <m/>
    <m/>
    <m/>
    <n v="0"/>
    <s v=""/>
    <s v=""/>
    <s v=""/>
    <n v="0.03"/>
    <n v="0"/>
    <n v="20"/>
    <n v="0"/>
    <n v="900000"/>
    <n v="880000"/>
    <n v="0"/>
    <n v="0"/>
    <n v="0"/>
    <n v="0"/>
    <n v="0"/>
    <n v="0"/>
    <n v="880000"/>
    <n v="0"/>
    <b v="1"/>
    <b v="0"/>
    <n v="0"/>
    <n v="0"/>
    <n v="0"/>
    <n v="259879"/>
    <n v="0"/>
    <n v="0"/>
    <m/>
    <s v="PY"/>
    <n v="0"/>
    <s v="C.Marsh"/>
    <b v="0"/>
    <b v="0"/>
    <b v="0"/>
    <b v="0"/>
    <b v="0"/>
    <n v="0"/>
    <b v="1"/>
    <m/>
    <n v="12"/>
    <m/>
    <n v="2650"/>
    <n v="611.53846153846155"/>
    <n v="259879"/>
    <n v="31680"/>
    <n v="544441"/>
    <n v="2.0949788170648649"/>
    <n v="0.61868295454545452"/>
    <n v="926.31578947368416"/>
    <n v="31584"/>
    <n v="0"/>
    <n v="31680"/>
    <n v="880000"/>
    <n v="3.8038277511961725E-2"/>
    <n v="3.2116028708133973E-2"/>
    <s v="0000003"/>
    <n v="6.8389057750759879E-3"/>
    <n v="33.473684210526315"/>
    <s v="3 Clifton Court"/>
    <s v="Clifton Court ASTs"/>
    <b v="0"/>
    <s v="AST"/>
    <s v=""/>
    <b v="0"/>
    <n v="539"/>
    <s v="100110"/>
    <n v="204"/>
    <d v="2007-10-12T00:00:00"/>
    <s v="F003"/>
    <n v="0"/>
    <n v="2.6626793804921604E-2"/>
    <n v="0.1033134651126101"/>
    <n v="836000"/>
    <n v="0.92500000000000004"/>
    <m/>
    <n v="26849"/>
    <n v="544441"/>
    <s v="AST"/>
  </r>
  <r>
    <m/>
    <s v=""/>
    <n v="4377"/>
    <n v="0"/>
    <b v="0"/>
    <s v=""/>
    <s v="12"/>
    <s v="Aynhoe Mansions"/>
    <s v="W14 0QB"/>
    <x v="2"/>
    <s v="West London (outer)"/>
    <s v="4K2B"/>
    <n v="0"/>
    <m/>
    <n v="0"/>
    <n v="1199"/>
    <s v="Uncharged"/>
    <m/>
    <d v="2018-09-11T00:00:00"/>
    <m/>
    <m/>
    <m/>
    <s v="11-Oct-2019"/>
    <n v="0"/>
    <n v="31876"/>
    <m/>
    <m/>
    <m/>
    <m/>
    <n v="4"/>
    <m/>
    <m/>
    <m/>
    <n v="0"/>
    <s v=""/>
    <s v=""/>
    <s v=""/>
    <n v="0.03"/>
    <n v="0"/>
    <n v="20"/>
    <n v="0"/>
    <n v="0"/>
    <n v="966000"/>
    <n v="0"/>
    <n v="0"/>
    <n v="0"/>
    <n v="0"/>
    <n v="0"/>
    <n v="0"/>
    <n v="966000"/>
    <n v="0"/>
    <b v="0"/>
    <b v="0"/>
    <n v="0"/>
    <n v="0"/>
    <n v="0"/>
    <n v="953760"/>
    <n v="0"/>
    <n v="0"/>
    <m/>
    <s v="MB"/>
    <n v="0"/>
    <s v=""/>
    <b v="0"/>
    <b v="0"/>
    <b v="0"/>
    <b v="0"/>
    <b v="0"/>
    <n v="0"/>
    <b v="0"/>
    <m/>
    <m/>
    <m/>
    <n v="2656.3333333333335"/>
    <n v="613"/>
    <n v="953760"/>
    <n v="34776"/>
    <n v="-70836"/>
    <n v="-7.4270256668344234E-2"/>
    <n v="-7.3329192546583849E-2"/>
    <n v="805.67139282735616"/>
    <n v="30948"/>
    <n v="0"/>
    <n v="34776"/>
    <n v="966000"/>
    <n v="3.4734662743816064E-2"/>
    <n v="3.4734662743816064E-2"/>
    <s v="0000012"/>
    <n v="2.9985782603076126E-2"/>
    <n v="26.585487906588824"/>
    <s v="12 Aynhoe Mansions"/>
    <s v="Aynhoe Mansions ASTs - Legacy Portfolio"/>
    <b v="0"/>
    <s v="AST"/>
    <s v=""/>
    <b v="0"/>
    <n v="0"/>
    <s v="070042"/>
    <n v="3128"/>
    <d v="2017-10-12T00:00:00"/>
    <s v="F012"/>
    <n v="0"/>
    <n v="2.4314263506601798E-2"/>
    <n v="3.3421405804395232E-2"/>
    <n v="917700"/>
    <n v="0.91"/>
    <m/>
    <n v="31876"/>
    <n v="-70836"/>
    <s v="AST"/>
  </r>
  <r>
    <m/>
    <s v=""/>
    <n v="1578"/>
    <n v="0"/>
    <b v="0"/>
    <s v=""/>
    <s v="14"/>
    <s v="Townshend Court"/>
    <s v="NW8 7DP"/>
    <x v="10"/>
    <s v="North West London (Inner)"/>
    <s v="3KB"/>
    <n v="2898"/>
    <m/>
    <n v="0"/>
    <n v="610"/>
    <s v="RBS"/>
    <d v="2004-06-01T00:00:00"/>
    <d v="2000-05-17T00:00:00"/>
    <d v="2005-04-27T00:00:00"/>
    <d v="2005-06-24T00:00:00"/>
    <d v="2005-06-24T00:00:00"/>
    <s v="31-Mar-2020"/>
    <n v="0"/>
    <n v="31937"/>
    <d v="2005-08-01T00:00:00"/>
    <d v="2005-09-23T00:00:00"/>
    <m/>
    <m/>
    <n v="4"/>
    <m/>
    <m/>
    <m/>
    <n v="0"/>
    <s v=""/>
    <s v=""/>
    <s v=""/>
    <n v="0"/>
    <n v="0"/>
    <n v="20"/>
    <n v="0"/>
    <n v="700000"/>
    <n v="675000"/>
    <n v="0"/>
    <n v="0"/>
    <n v="0"/>
    <n v="0"/>
    <n v="0"/>
    <n v="0"/>
    <n v="675000"/>
    <n v="0"/>
    <b v="1"/>
    <b v="0"/>
    <n v="0"/>
    <n v="0"/>
    <n v="0"/>
    <n v="177434"/>
    <n v="0"/>
    <n v="0"/>
    <m/>
    <s v="PY"/>
    <n v="0"/>
    <s v="Gaspark"/>
    <b v="0"/>
    <b v="0"/>
    <b v="0"/>
    <b v="0"/>
    <b v="0"/>
    <n v="0"/>
    <b v="1"/>
    <m/>
    <n v="7"/>
    <m/>
    <n v="2661.4166666666665"/>
    <n v="614.17307692307691"/>
    <n v="177434"/>
    <n v="0"/>
    <n v="463816"/>
    <n v="2.6140198609060272"/>
    <n v="0.68713481481481486"/>
    <n v="1106.5573770491803"/>
    <n v="31937"/>
    <n v="0"/>
    <n v="0"/>
    <n v="675000"/>
    <n v="4.9804288499025344E-2"/>
    <n v="4.4444444444444446E-2"/>
    <s v="0000014"/>
    <n v="0"/>
    <n v="52.355737704918035"/>
    <s v="14 Townshend Court"/>
    <s v="Townshend Court ASTs"/>
    <b v="0"/>
    <s v="AST"/>
    <s v=""/>
    <b v="0"/>
    <n v="539"/>
    <s v="101103"/>
    <n v="424"/>
    <d v="2008-04-01T00:00:00"/>
    <s v="F014"/>
    <n v="0"/>
    <n v="3.4863001355604356E-2"/>
    <n v="0.16062310492915677"/>
    <n v="641250"/>
    <n v="0.95"/>
    <m/>
    <n v="28500"/>
    <n v="463816"/>
    <s v="AST"/>
  </r>
  <r>
    <m/>
    <s v=""/>
    <n v="4472"/>
    <n v="0"/>
    <b v="0"/>
    <s v=""/>
    <s v="21"/>
    <s v="Harvard Mansions"/>
    <s v="SW11 1TB"/>
    <x v="2"/>
    <s v="South West London/surrey"/>
    <s v="4KB"/>
    <n v="0"/>
    <m/>
    <n v="0"/>
    <n v="1060"/>
    <s v="Uncharged"/>
    <m/>
    <d v="2018-09-11T00:00:00"/>
    <m/>
    <m/>
    <m/>
    <s v="24-Aug-2018"/>
    <n v="0"/>
    <n v="31980"/>
    <m/>
    <m/>
    <m/>
    <m/>
    <n v="4"/>
    <m/>
    <m/>
    <m/>
    <n v="0"/>
    <s v=""/>
    <s v=""/>
    <s v=""/>
    <n v="0.03"/>
    <n v="0"/>
    <n v="20"/>
    <n v="0"/>
    <n v="0"/>
    <n v="705000"/>
    <n v="0"/>
    <n v="0"/>
    <n v="0"/>
    <n v="0"/>
    <n v="0"/>
    <n v="0"/>
    <n v="705000"/>
    <n v="0"/>
    <b v="0"/>
    <b v="0"/>
    <n v="0"/>
    <n v="0"/>
    <n v="0"/>
    <n v="732450"/>
    <n v="0"/>
    <n v="0"/>
    <m/>
    <s v="SL"/>
    <n v="0"/>
    <s v=""/>
    <b v="0"/>
    <b v="0"/>
    <b v="0"/>
    <b v="0"/>
    <b v="0"/>
    <n v="0"/>
    <b v="0"/>
    <m/>
    <m/>
    <m/>
    <n v="2665"/>
    <n v="615"/>
    <n v="732450"/>
    <n v="25380"/>
    <n v="-88080"/>
    <n v="-0.12025394224861766"/>
    <n v="-0.12493617021276596"/>
    <n v="665.09433962264154"/>
    <n v="0"/>
    <n v="0"/>
    <n v="25380"/>
    <n v="705000"/>
    <n v="4.77491601343785E-2"/>
    <n v="4.77491601343785E-2"/>
    <s v="0000021"/>
    <n v="0"/>
    <n v="30.169811320754718"/>
    <s v="21 Harvard Mansions"/>
    <s v="Harvard Mansions ASTs - Legacy Portfolio"/>
    <b v="0"/>
    <s v="AST"/>
    <s v=""/>
    <b v="0"/>
    <n v="0"/>
    <s v="070045"/>
    <n v="3223"/>
    <d v="2017-08-25T00:00:00"/>
    <s v="F021"/>
    <n v="0"/>
    <n v="3.3424411524850602E-2"/>
    <n v="4.3661683391357772E-2"/>
    <n v="669750"/>
    <n v="0.91"/>
    <m/>
    <n v="31980"/>
    <n v="-88080"/>
    <s v="AST"/>
  </r>
  <r>
    <d v="2001-10-19T00:00:00"/>
    <s v="10:25:56"/>
    <n v="708"/>
    <n v="10"/>
    <b v="0"/>
    <s v=""/>
    <s v="99"/>
    <s v="Clifton Court"/>
    <s v="NW8"/>
    <x v="10"/>
    <s v="North West London (Inner)"/>
    <s v="3KB"/>
    <n v="4296"/>
    <m/>
    <n v="0"/>
    <n v="962"/>
    <s v="Uncharged"/>
    <d v="2004-06-01T00:00:00"/>
    <d v="2000-05-17T00:00:00"/>
    <m/>
    <m/>
    <d v="2012-06-30T00:00:00"/>
    <s v="31-Jul-2019"/>
    <n v="0"/>
    <n v="32136"/>
    <d v="2012-07-07T00:00:00"/>
    <d v="2012-07-20T00:00:00"/>
    <m/>
    <m/>
    <n v="4"/>
    <m/>
    <m/>
    <m/>
    <n v="0"/>
    <s v=""/>
    <s v=""/>
    <s v=""/>
    <n v="0.03"/>
    <n v="0"/>
    <n v="20"/>
    <n v="0"/>
    <n v="900000"/>
    <n v="900000"/>
    <n v="0"/>
    <n v="0"/>
    <n v="0"/>
    <n v="0"/>
    <n v="0"/>
    <n v="0"/>
    <n v="900000"/>
    <n v="0"/>
    <b v="1"/>
    <b v="0"/>
    <n v="0"/>
    <n v="0"/>
    <n v="0"/>
    <n v="244247"/>
    <n v="0"/>
    <n v="0"/>
    <d v="2001-09-07T00:00:00"/>
    <s v="PY"/>
    <n v="0"/>
    <s v="Askey"/>
    <b v="0"/>
    <b v="0"/>
    <b v="0"/>
    <b v="0"/>
    <b v="0"/>
    <n v="0"/>
    <b v="1"/>
    <m/>
    <n v="1"/>
    <m/>
    <n v="2678"/>
    <n v="618"/>
    <n v="244247"/>
    <n v="32400"/>
    <n v="578353"/>
    <n v="2.3679021646120524"/>
    <n v="0.64261444444444449"/>
    <n v="935.55093555093561"/>
    <n v="32136"/>
    <n v="0"/>
    <n v="32400"/>
    <n v="900000"/>
    <n v="3.7585964912280702E-2"/>
    <n v="3.1930994152046782E-2"/>
    <s v="0000099"/>
    <n v="0"/>
    <n v="33.405405405405403"/>
    <s v="99 Clifton Court"/>
    <s v="Clifton Court ASTs"/>
    <b v="0"/>
    <s v="AST"/>
    <s v=""/>
    <b v="0"/>
    <n v="539"/>
    <s v="100110"/>
    <n v="70"/>
    <d v="2012-08-01T00:00:00"/>
    <s v="F099"/>
    <n v="0"/>
    <n v="2.6310174990536873E-2"/>
    <n v="0.11177619377105963"/>
    <n v="855000"/>
    <n v="0.92500000000000004"/>
    <m/>
    <n v="27301"/>
    <n v="578353"/>
    <s v="AST"/>
  </r>
  <r>
    <m/>
    <s v=""/>
    <n v="4480"/>
    <n v="0"/>
    <b v="0"/>
    <s v=""/>
    <s v="28"/>
    <s v="Harvard Mansions"/>
    <s v="SW11 1TB"/>
    <x v="2"/>
    <s v="South West London/surrey"/>
    <s v="5KB"/>
    <n v="0"/>
    <m/>
    <n v="0"/>
    <n v="1010"/>
    <s v="Uncharged"/>
    <m/>
    <d v="2018-09-11T00:00:00"/>
    <m/>
    <m/>
    <m/>
    <s v="07-Sep-2018"/>
    <n v="0"/>
    <n v="32400"/>
    <m/>
    <m/>
    <m/>
    <m/>
    <n v="4"/>
    <m/>
    <m/>
    <m/>
    <n v="0"/>
    <s v=""/>
    <s v=""/>
    <s v=""/>
    <n v="0.03"/>
    <n v="0"/>
    <n v="20"/>
    <n v="0"/>
    <n v="0"/>
    <n v="730000"/>
    <n v="0"/>
    <n v="0"/>
    <n v="0"/>
    <n v="0"/>
    <n v="0"/>
    <n v="0"/>
    <n v="730000"/>
    <n v="0"/>
    <b v="0"/>
    <b v="0"/>
    <n v="0"/>
    <n v="0"/>
    <n v="0"/>
    <n v="699068"/>
    <n v="0"/>
    <n v="0"/>
    <m/>
    <s v="SL"/>
    <n v="0"/>
    <s v=""/>
    <b v="0"/>
    <b v="0"/>
    <b v="0"/>
    <b v="0"/>
    <b v="0"/>
    <n v="0"/>
    <b v="0"/>
    <m/>
    <m/>
    <m/>
    <n v="2700"/>
    <n v="623.07692307692309"/>
    <n v="699068"/>
    <n v="26280"/>
    <n v="-31848"/>
    <n v="-4.555779981346593E-2"/>
    <n v="-4.3627397260273974E-2"/>
    <n v="722.77227722772273"/>
    <n v="0"/>
    <n v="0"/>
    <n v="26280"/>
    <n v="730000"/>
    <n v="4.6719538572458544E-2"/>
    <n v="4.6719538572458544E-2"/>
    <s v="0000028"/>
    <n v="0"/>
    <n v="32.079207920792079"/>
    <s v="28 Harvard Mansions"/>
    <s v="Harvard Mansions ASTs - Legacy Portfolio"/>
    <b v="0"/>
    <s v="AST"/>
    <s v=""/>
    <b v="0"/>
    <n v="0"/>
    <s v="070045"/>
    <n v="3231"/>
    <d v="2017-09-08T00:00:00"/>
    <s v="F028"/>
    <n v="0"/>
    <n v="3.270367644378068E-2"/>
    <n v="4.6347422568333838E-2"/>
    <n v="693500"/>
    <n v="0.91"/>
    <m/>
    <n v="32400"/>
    <n v="-31848"/>
    <s v="AST"/>
  </r>
  <r>
    <m/>
    <s v=""/>
    <n v="3747"/>
    <n v="0"/>
    <b v="0"/>
    <s v=""/>
    <s v="51"/>
    <s v="Stamford Street"/>
    <s v="SE1"/>
    <x v="10"/>
    <s v="London City Fringe"/>
    <s v="3KB"/>
    <n v="3764"/>
    <m/>
    <n v="0"/>
    <n v="770"/>
    <s v="Uncharged"/>
    <m/>
    <d v="2015-05-29T00:00:00"/>
    <m/>
    <m/>
    <d v="2018-10-20T00:00:00"/>
    <s v="04-Nov-2019"/>
    <n v="0"/>
    <n v="32500"/>
    <d v="2018-08-03T00:00:00"/>
    <d v="2018-08-31T00:00:00"/>
    <m/>
    <m/>
    <n v="4"/>
    <m/>
    <m/>
    <m/>
    <n v="0"/>
    <s v="Go Native"/>
    <s v=""/>
    <s v=""/>
    <n v="0.03"/>
    <n v="0"/>
    <n v="20"/>
    <n v="0"/>
    <n v="775000"/>
    <n v="785000"/>
    <n v="0"/>
    <n v="0"/>
    <n v="0"/>
    <n v="0"/>
    <n v="0"/>
    <n v="0"/>
    <n v="785000"/>
    <n v="0"/>
    <b v="0"/>
    <b v="0"/>
    <n v="0"/>
    <n v="0"/>
    <n v="0"/>
    <n v="747652"/>
    <n v="0"/>
    <n v="0"/>
    <m/>
    <s v="FC"/>
    <n v="0"/>
    <s v="N.Fleet"/>
    <b v="0"/>
    <b v="0"/>
    <b v="0"/>
    <b v="0"/>
    <b v="0"/>
    <n v="0"/>
    <b v="0"/>
    <m/>
    <n v="4"/>
    <m/>
    <n v="2708.3333333333335"/>
    <n v="625"/>
    <n v="747652"/>
    <n v="28260"/>
    <n v="-30162"/>
    <n v="-4.0342298288508556E-2"/>
    <n v="-3.8422929936305736E-2"/>
    <n v="1019.4805194805194"/>
    <n v="33305"/>
    <n v="0"/>
    <n v="28260"/>
    <n v="785000"/>
    <n v="4.3580288300368759E-2"/>
    <n v="3.8533020449212203E-2"/>
    <s v="0000051"/>
    <n v="-2.4170544963218736E-2"/>
    <n v="42.20779220779221"/>
    <s v="51 Stamford Street"/>
    <s v="Stamford Street ASTs"/>
    <b v="0"/>
    <s v=""/>
    <s v="AST"/>
    <b v="0"/>
    <n v="0"/>
    <s v="070029"/>
    <n v="2476"/>
    <d v="2018-11-05T00:00:00"/>
    <s v="F051"/>
    <n v="0"/>
    <n v="3.0506201290740612E-2"/>
    <n v="3.8434993820654531E-2"/>
    <n v="745750"/>
    <n v="0.95"/>
    <m/>
    <n v="28736"/>
    <n v="-30162"/>
    <s v="AST"/>
  </r>
  <r>
    <m/>
    <s v=""/>
    <n v="3712"/>
    <n v="0"/>
    <b v="0"/>
    <s v=""/>
    <s v="16"/>
    <s v="Stamford Street"/>
    <s v="SE1"/>
    <x v="10"/>
    <s v="London City Fringe"/>
    <s v="3KB L"/>
    <n v="4381"/>
    <m/>
    <n v="0"/>
    <n v="896"/>
    <s v="Uncharged"/>
    <m/>
    <d v="2015-05-29T00:00:00"/>
    <m/>
    <m/>
    <m/>
    <s v="28-May-2019"/>
    <n v="0"/>
    <n v="32585"/>
    <m/>
    <m/>
    <m/>
    <m/>
    <n v="4"/>
    <m/>
    <m/>
    <m/>
    <n v="0"/>
    <s v="Go Native"/>
    <s v=""/>
    <s v=""/>
    <n v="0.03"/>
    <n v="0"/>
    <n v="20"/>
    <n v="0"/>
    <n v="875000"/>
    <n v="875000"/>
    <n v="0"/>
    <n v="0"/>
    <n v="0"/>
    <n v="0"/>
    <n v="0"/>
    <n v="0"/>
    <n v="875000"/>
    <n v="0"/>
    <b v="0"/>
    <b v="0"/>
    <n v="0"/>
    <n v="0"/>
    <n v="0"/>
    <n v="789166"/>
    <n v="0"/>
    <n v="0"/>
    <m/>
    <s v="FC"/>
    <n v="0"/>
    <s v=""/>
    <b v="0"/>
    <b v="0"/>
    <b v="0"/>
    <b v="0"/>
    <b v="0"/>
    <n v="0"/>
    <b v="0"/>
    <m/>
    <m/>
    <m/>
    <n v="2715.4166666666665"/>
    <n v="626.63461538461536"/>
    <n v="789166"/>
    <n v="31500"/>
    <n v="10584"/>
    <n v="1.3411626958079795E-2"/>
    <n v="1.2096000000000001E-2"/>
    <n v="976.5625"/>
    <n v="31788"/>
    <n v="0"/>
    <n v="31500"/>
    <n v="875000"/>
    <n v="3.9199999999999999E-2"/>
    <n v="3.3929624060150376E-2"/>
    <s v="0000016"/>
    <n v="2.5072354347552537E-2"/>
    <n v="36.3671875"/>
    <s v="16 Stamford Street"/>
    <s v="Stamford Street ASTs"/>
    <b v="0"/>
    <s v=""/>
    <s v="AST"/>
    <b v="0"/>
    <n v="0"/>
    <s v="070029"/>
    <n v="2441"/>
    <d v="2016-05-29T00:00:00"/>
    <s v="F016"/>
    <n v="0"/>
    <n v="2.7439999532699585E-2"/>
    <n v="3.5738995344452247E-2"/>
    <n v="831250"/>
    <n v="0.95"/>
    <m/>
    <n v="28204"/>
    <n v="10584"/>
    <s v="AST"/>
  </r>
  <r>
    <m/>
    <s v=""/>
    <n v="3244"/>
    <n v="0"/>
    <b v="0"/>
    <s v=""/>
    <s v="8"/>
    <s v="Woodstock House"/>
    <s v="W1"/>
    <x v="10"/>
    <s v="W1"/>
    <s v="4KB"/>
    <n v="15419"/>
    <m/>
    <n v="0"/>
    <n v="0"/>
    <s v="Barclays"/>
    <m/>
    <d v="1999-02-23T00:00:00"/>
    <m/>
    <m/>
    <d v="2015-10-11T00:00:00"/>
    <s v="28-Feb-2019"/>
    <n v="0"/>
    <n v="33100"/>
    <d v="2015-10-20T00:00:00"/>
    <d v="2015-10-23T00:00:00"/>
    <m/>
    <m/>
    <n v="4"/>
    <m/>
    <m/>
    <m/>
    <n v="0"/>
    <s v="K.Gold"/>
    <s v="tba"/>
    <s v=""/>
    <n v="0.03"/>
    <n v="0"/>
    <n v="20"/>
    <n v="0"/>
    <n v="1300000"/>
    <n v="1255000"/>
    <n v="0"/>
    <n v="0"/>
    <n v="0"/>
    <n v="0"/>
    <n v="0"/>
    <n v="0"/>
    <n v="1255000"/>
    <n v="0"/>
    <b v="0"/>
    <b v="0"/>
    <n v="0"/>
    <n v="0"/>
    <n v="0"/>
    <n v="213596"/>
    <n v="1379"/>
    <n v="0"/>
    <m/>
    <s v="MB"/>
    <n v="0"/>
    <s v="Askey"/>
    <b v="0"/>
    <b v="0"/>
    <b v="0"/>
    <b v="0"/>
    <b v="0"/>
    <n v="0"/>
    <b v="0"/>
    <m/>
    <n v="0"/>
    <m/>
    <n v="2758.3333333333335"/>
    <n v="636.53846153846155"/>
    <n v="214975"/>
    <n v="45180"/>
    <n v="932095"/>
    <n v="4.3358297476450751"/>
    <n v="0.7427051792828685"/>
    <n v="0"/>
    <n v="32136"/>
    <n v="0"/>
    <n v="45180"/>
    <n v="1255000"/>
    <n v="2.7762633675823024E-2"/>
    <n v="1.4829943384357308E-2"/>
    <s v="0000008"/>
    <n v="2.9997510580034852E-2"/>
    <n v="0"/>
    <s v="8 Woodstock House"/>
    <s v="Other AST Properties"/>
    <b v="0"/>
    <s v="AST"/>
    <s v=""/>
    <b v="0"/>
    <n v="0"/>
    <s v="001081"/>
    <n v="1962"/>
    <d v="2016-01-04T00:00:00"/>
    <s v="F008"/>
    <n v="0"/>
    <n v="1.9433843242119733E-2"/>
    <n v="8.2777767373920855E-2"/>
    <n v="1192250"/>
    <n v="0.92500000000000004"/>
    <m/>
    <n v="17681"/>
    <n v="932095"/>
    <s v="AST"/>
  </r>
  <r>
    <m/>
    <s v=""/>
    <n v="1997"/>
    <n v="0"/>
    <b v="0"/>
    <s v=""/>
    <s v="12"/>
    <s v="Boston House"/>
    <s v="NW1 6HA"/>
    <x v="10"/>
    <s v="NW1"/>
    <s v="4KB"/>
    <n v="2805"/>
    <m/>
    <n v="0"/>
    <n v="836"/>
    <s v="Uncharged"/>
    <m/>
    <d v="2007-01-24T00:00:00"/>
    <m/>
    <m/>
    <m/>
    <s v="31-May-2019"/>
    <n v="0"/>
    <n v="33744"/>
    <m/>
    <m/>
    <m/>
    <m/>
    <n v="4"/>
    <m/>
    <m/>
    <m/>
    <n v="0"/>
    <s v=""/>
    <s v=""/>
    <s v=""/>
    <n v="0.03"/>
    <n v="0"/>
    <n v="20"/>
    <n v="0"/>
    <n v="1100000"/>
    <n v="1100000"/>
    <n v="0"/>
    <n v="0"/>
    <n v="0"/>
    <n v="0"/>
    <n v="0"/>
    <n v="0"/>
    <n v="1100000"/>
    <n v="0"/>
    <b v="0"/>
    <b v="0"/>
    <n v="0"/>
    <n v="0"/>
    <n v="0"/>
    <n v="445405"/>
    <n v="0"/>
    <n v="0"/>
    <m/>
    <s v="PY"/>
    <n v="0"/>
    <s v=""/>
    <b v="0"/>
    <b v="0"/>
    <b v="0"/>
    <b v="0"/>
    <b v="0"/>
    <n v="0"/>
    <b v="0"/>
    <m/>
    <m/>
    <m/>
    <n v="2812"/>
    <n v="648.92307692307691"/>
    <n v="445405"/>
    <n v="39600"/>
    <n v="559995"/>
    <n v="1.2572714720310729"/>
    <n v="0.50908636363636361"/>
    <n v="1315.7894736842106"/>
    <n v="33744"/>
    <n v="0"/>
    <n v="39600"/>
    <n v="1100000"/>
    <n v="3.2290909090909092E-2"/>
    <n v="2.9090909090909091E-2"/>
    <s v="0000012"/>
    <n v="0"/>
    <n v="40.363636363636367"/>
    <s v="12 Boston House"/>
    <s v="Boston and Balcombe ASTs"/>
    <b v="0"/>
    <s v="AST"/>
    <s v=""/>
    <b v="0"/>
    <n v="539"/>
    <s v="070021"/>
    <n v="659"/>
    <d v="2006-04-01T00:00:00"/>
    <s v="F12BO"/>
    <n v="0"/>
    <n v="2.260363597869873E-2"/>
    <n v="6.8252489307484204E-2"/>
    <n v="1045000"/>
    <n v="0.9"/>
    <m/>
    <n v="30400"/>
    <n v="559995"/>
    <s v="AST"/>
  </r>
  <r>
    <m/>
    <s v=""/>
    <n v="3760"/>
    <n v="0"/>
    <b v="0"/>
    <s v=""/>
    <s v="10"/>
    <s v="Boston House"/>
    <s v="NW1"/>
    <x v="10"/>
    <s v="London West End"/>
    <s v="4KB"/>
    <n v="2805"/>
    <m/>
    <n v="0"/>
    <n v="848"/>
    <s v="Uncharged"/>
    <m/>
    <d v="2007-01-24T00:00:00"/>
    <m/>
    <m/>
    <d v="2018-05-02T00:00:00"/>
    <s v="13-Jul-2019"/>
    <n v="0"/>
    <n v="33800"/>
    <d v="2018-06-04T00:00:00"/>
    <d v="2018-06-14T00:00:00"/>
    <m/>
    <m/>
    <n v="4"/>
    <m/>
    <m/>
    <m/>
    <n v="0"/>
    <s v="K.Gold"/>
    <s v=""/>
    <s v=""/>
    <n v="0.03"/>
    <n v="0"/>
    <n v="20"/>
    <n v="0"/>
    <n v="1100000"/>
    <n v="1100000"/>
    <n v="0"/>
    <n v="0"/>
    <n v="0"/>
    <n v="0"/>
    <n v="0"/>
    <n v="0"/>
    <n v="1100000"/>
    <n v="0"/>
    <b v="0"/>
    <b v="0"/>
    <n v="0"/>
    <n v="0"/>
    <n v="0"/>
    <n v="549749"/>
    <n v="0"/>
    <n v="0"/>
    <m/>
    <s v="PY"/>
    <n v="0"/>
    <s v="N.Fleet"/>
    <b v="0"/>
    <b v="0"/>
    <b v="0"/>
    <b v="0"/>
    <b v="0"/>
    <n v="0"/>
    <b v="0"/>
    <m/>
    <n v="1"/>
    <m/>
    <n v="2816.6666666666665"/>
    <n v="650"/>
    <n v="549749"/>
    <n v="39600"/>
    <n v="455651"/>
    <n v="0.82883461361457689"/>
    <n v="0.41422818181818183"/>
    <n v="1297.1698113207547"/>
    <n v="31980"/>
    <n v="0"/>
    <n v="39600"/>
    <n v="1100000"/>
    <n v="3.2344497607655502E-2"/>
    <n v="2.9660287081339713E-2"/>
    <s v="0000010"/>
    <n v="5.6910569105691054E-2"/>
    <n v="39.858490566037737"/>
    <s v="10 Boston House"/>
    <s v="Boston and Balcombe ASTs"/>
    <b v="0"/>
    <s v="AST"/>
    <s v="AST"/>
    <b v="0"/>
    <n v="0"/>
    <s v="070021"/>
    <n v="2489"/>
    <d v="2018-07-15T00:00:00"/>
    <s v="F10BO"/>
    <n v="0"/>
    <n v="2.2641147939782395E-2"/>
    <n v="5.6380275362028852E-2"/>
    <n v="1045000"/>
    <n v="0.9"/>
    <m/>
    <n v="30995"/>
    <n v="455651"/>
    <s v="AST"/>
  </r>
  <r>
    <m/>
    <s v=""/>
    <n v="1992"/>
    <n v="0"/>
    <b v="0"/>
    <s v=""/>
    <s v="6"/>
    <s v="Boston House"/>
    <s v="NW1 6HA"/>
    <x v="10"/>
    <s v="NW1"/>
    <s v="4KB"/>
    <n v="2805"/>
    <m/>
    <n v="0"/>
    <n v="846"/>
    <s v="Uncharged"/>
    <m/>
    <d v="2007-01-24T00:00:00"/>
    <m/>
    <m/>
    <d v="2017-10-31T00:00:00"/>
    <s v="21-Aug-2019"/>
    <n v="0"/>
    <n v="33800"/>
    <d v="2017-11-20T00:00:00"/>
    <d v="2018-02-07T00:00:00"/>
    <m/>
    <m/>
    <n v="4"/>
    <m/>
    <m/>
    <m/>
    <n v="0"/>
    <s v="K.Gold"/>
    <s v=""/>
    <s v=""/>
    <n v="0.03"/>
    <n v="0"/>
    <n v="20"/>
    <n v="0"/>
    <n v="1100000"/>
    <n v="1100000"/>
    <n v="0"/>
    <n v="0"/>
    <n v="0"/>
    <n v="0"/>
    <n v="0"/>
    <n v="0"/>
    <n v="1100000"/>
    <n v="0"/>
    <b v="0"/>
    <b v="0"/>
    <n v="0"/>
    <n v="0"/>
    <n v="0"/>
    <n v="632411"/>
    <n v="0"/>
    <n v="0"/>
    <m/>
    <s v="PY"/>
    <n v="0"/>
    <s v="Duffin"/>
    <b v="0"/>
    <b v="0"/>
    <b v="0"/>
    <b v="0"/>
    <b v="0"/>
    <n v="0"/>
    <b v="0"/>
    <m/>
    <n v="11"/>
    <m/>
    <n v="2816.6666666666665"/>
    <n v="650"/>
    <n v="632411"/>
    <n v="39600"/>
    <n v="372989"/>
    <n v="0.58978891891507268"/>
    <n v="0.3390809090909091"/>
    <n v="1300.2364066193854"/>
    <n v="33800"/>
    <n v="0"/>
    <n v="39600"/>
    <n v="1100000"/>
    <n v="3.2344497607655502E-2"/>
    <n v="2.9144497607655501E-2"/>
    <s v="0000006"/>
    <n v="0"/>
    <n v="39.952718676122934"/>
    <s v="6 Boston House"/>
    <s v="Boston and Balcombe ASTs"/>
    <b v="0"/>
    <s v="AST"/>
    <s v="AST"/>
    <b v="0"/>
    <n v="539"/>
    <s v="070021"/>
    <n v="654"/>
    <d v="2018-08-22T00:00:00"/>
    <s v="F06BO"/>
    <n v="0"/>
    <n v="2.2641147939782395E-2"/>
    <n v="4.8158555116846483E-2"/>
    <n v="1045000"/>
    <n v="0.9"/>
    <m/>
    <n v="30456"/>
    <n v="372989"/>
    <s v="AST"/>
  </r>
  <r>
    <m/>
    <s v=""/>
    <n v="2772"/>
    <n v="0"/>
    <b v="0"/>
    <s v=""/>
    <s v="7"/>
    <s v="Woodstock House"/>
    <s v="W1"/>
    <x v="10"/>
    <s v="W1"/>
    <s v="4KB"/>
    <n v="15419"/>
    <m/>
    <n v="0"/>
    <n v="0"/>
    <s v="Barclays"/>
    <m/>
    <d v="1999-02-23T00:00:00"/>
    <m/>
    <m/>
    <d v="2015-10-22T00:00:00"/>
    <s v="26-Jun-2019"/>
    <n v="0"/>
    <n v="33800"/>
    <d v="2015-08-03T00:00:00"/>
    <d v="2015-08-24T00:00:00"/>
    <m/>
    <m/>
    <n v="4"/>
    <m/>
    <m/>
    <m/>
    <n v="0"/>
    <s v="K.Gold/C.Jonas"/>
    <s v="WedlakeBell"/>
    <s v=""/>
    <n v="0.03"/>
    <n v="0"/>
    <n v="20"/>
    <n v="0"/>
    <n v="1300000"/>
    <n v="1255000"/>
    <n v="0"/>
    <n v="0"/>
    <n v="0"/>
    <n v="0"/>
    <n v="0"/>
    <n v="0"/>
    <n v="1255000"/>
    <n v="0"/>
    <b v="0"/>
    <b v="0"/>
    <n v="0"/>
    <n v="0"/>
    <n v="0"/>
    <n v="254298"/>
    <n v="0"/>
    <n v="0"/>
    <m/>
    <s v="MB"/>
    <n v="0"/>
    <s v="Duffin"/>
    <b v="0"/>
    <b v="0"/>
    <b v="0"/>
    <b v="0"/>
    <b v="0"/>
    <n v="0"/>
    <b v="0"/>
    <m/>
    <n v="3"/>
    <m/>
    <n v="2816.6666666666665"/>
    <n v="650"/>
    <n v="254298"/>
    <n v="45180"/>
    <n v="892772"/>
    <n v="3.5107315039835152"/>
    <n v="0.71137211155378488"/>
    <n v="0"/>
    <n v="33800"/>
    <n v="0"/>
    <n v="45180"/>
    <n v="1255000"/>
    <n v="2.8349758859299645E-2"/>
    <n v="1.5417068567833928E-2"/>
    <s v="0000007"/>
    <n v="0"/>
    <n v="0"/>
    <s v="7 Woodstock House"/>
    <s v="Other AST Properties"/>
    <b v="0"/>
    <s v="AST"/>
    <s v=""/>
    <b v="0"/>
    <n v="0"/>
    <s v="001081"/>
    <n v="1482"/>
    <d v="2016-06-27T00:00:00"/>
    <s v="F007"/>
    <n v="0"/>
    <n v="1.9844830863554291E-2"/>
    <n v="7.2281339216195173E-2"/>
    <n v="1192250"/>
    <n v="0.92500000000000004"/>
    <m/>
    <n v="18381"/>
    <n v="892772"/>
    <s v="AST"/>
  </r>
  <r>
    <m/>
    <s v=""/>
    <n v="3730"/>
    <n v="0"/>
    <b v="0"/>
    <s v=""/>
    <s v="34"/>
    <s v="Stamford Street"/>
    <s v="SE1"/>
    <x v="10"/>
    <s v="London City Fringe"/>
    <s v="3KB L"/>
    <n v="4381"/>
    <m/>
    <n v="0"/>
    <n v="896"/>
    <s v="Uncharged"/>
    <m/>
    <d v="2015-05-29T00:00:00"/>
    <m/>
    <m/>
    <d v="2017-08-04T00:00:00"/>
    <s v="25-Aug-2018"/>
    <n v="0"/>
    <n v="34060"/>
    <d v="2017-03-20T00:00:00"/>
    <d v="2017-04-13T00:00:00"/>
    <m/>
    <m/>
    <n v="4"/>
    <m/>
    <m/>
    <m/>
    <n v="0"/>
    <s v="Go Native"/>
    <s v=""/>
    <s v=""/>
    <n v="0.03"/>
    <n v="0"/>
    <n v="20"/>
    <n v="0"/>
    <n v="875000"/>
    <n v="875000"/>
    <n v="0"/>
    <n v="0"/>
    <n v="0"/>
    <n v="0"/>
    <n v="0"/>
    <n v="0"/>
    <n v="875000"/>
    <n v="0"/>
    <b v="0"/>
    <b v="0"/>
    <n v="0"/>
    <n v="0"/>
    <n v="0"/>
    <n v="960065"/>
    <n v="0"/>
    <n v="0"/>
    <m/>
    <s v="FC"/>
    <n v="0"/>
    <s v="N.Fleet"/>
    <b v="0"/>
    <b v="0"/>
    <b v="0"/>
    <b v="0"/>
    <b v="0"/>
    <n v="0"/>
    <b v="0"/>
    <m/>
    <n v="3"/>
    <m/>
    <n v="2838.3333333333335"/>
    <n v="655"/>
    <n v="960065"/>
    <n v="31500"/>
    <n v="-160315"/>
    <n v="-0.16698348549316974"/>
    <n v="-0.18321714285714286"/>
    <n v="976.5625"/>
    <n v="61880"/>
    <n v="0"/>
    <n v="31500"/>
    <n v="875000"/>
    <n v="4.0974436090225566E-2"/>
    <n v="3.5704060150375937E-2"/>
    <s v="0000034"/>
    <n v="-0.44957983193277312"/>
    <n v="38.013392857142854"/>
    <s v="34 Stamford Street"/>
    <s v="Stamford Street ASTs"/>
    <b v="0"/>
    <s v=""/>
    <s v="AST"/>
    <b v="0"/>
    <n v="0"/>
    <s v="070029"/>
    <n v="2459"/>
    <d v="2017-08-26T00:00:00"/>
    <s v="F034"/>
    <n v="0"/>
    <n v="2.8682104774704554E-2"/>
    <n v="3.0913531896277855E-2"/>
    <n v="831250"/>
    <n v="0.95"/>
    <m/>
    <n v="29679"/>
    <n v="-160315"/>
    <s v="AST"/>
  </r>
  <r>
    <m/>
    <s v=""/>
    <n v="4466"/>
    <n v="0"/>
    <b v="0"/>
    <s v=""/>
    <s v="14A"/>
    <s v="Harvard Mansions"/>
    <s v="SW11 1TB"/>
    <x v="2"/>
    <s v="South West London/surrey"/>
    <s v="4K3B"/>
    <n v="0"/>
    <m/>
    <n v="0"/>
    <n v="1253"/>
    <s v="Uncharged"/>
    <m/>
    <d v="2018-09-11T00:00:00"/>
    <m/>
    <m/>
    <d v="2018-11-30T00:00:00"/>
    <s v="04-Jan-2021"/>
    <n v="0"/>
    <n v="34200"/>
    <m/>
    <m/>
    <d v="2018-12-13T00:00:00"/>
    <m/>
    <n v="4"/>
    <m/>
    <m/>
    <m/>
    <n v="0"/>
    <s v=""/>
    <s v=""/>
    <s v=""/>
    <n v="0.03"/>
    <n v="0"/>
    <n v="20"/>
    <n v="0"/>
    <n v="0"/>
    <n v="805000"/>
    <n v="0"/>
    <n v="0"/>
    <n v="0"/>
    <n v="0"/>
    <n v="0"/>
    <n v="0"/>
    <n v="805000"/>
    <n v="0"/>
    <b v="0"/>
    <b v="0"/>
    <n v="0"/>
    <n v="0"/>
    <n v="0"/>
    <n v="799214"/>
    <n v="0"/>
    <n v="0"/>
    <m/>
    <s v="SL"/>
    <n v="0"/>
    <s v=""/>
    <b v="0"/>
    <b v="0"/>
    <b v="0"/>
    <b v="0"/>
    <b v="0"/>
    <n v="0"/>
    <b v="0"/>
    <n v="15"/>
    <m/>
    <m/>
    <n v="2850"/>
    <n v="657.69230769230774"/>
    <n v="799214"/>
    <n v="28980"/>
    <n v="-63444"/>
    <n v="-7.9382993791400056E-2"/>
    <n v="-7.8812422360248449E-2"/>
    <n v="642.45810055865923"/>
    <n v="34320"/>
    <n v="0"/>
    <n v="28980"/>
    <n v="805000"/>
    <n v="4.472049689440994E-2"/>
    <n v="4.472049689440994E-2"/>
    <s v="000014A"/>
    <n v="-3.4965034965034965E-3"/>
    <n v="27.294493216280927"/>
    <s v="14A Harvard Mansions"/>
    <s v="Harvard Mansions ASTs - Legacy Portfolio"/>
    <b v="0"/>
    <s v="AST"/>
    <s v="AST"/>
    <b v="0"/>
    <n v="0"/>
    <s v="070045"/>
    <n v="3217"/>
    <d v="2019-01-05T00:00:00"/>
    <s v="F014A"/>
    <n v="0"/>
    <n v="3.130434729297709E-2"/>
    <n v="4.2792043182426735E-2"/>
    <n v="764750"/>
    <n v="0.91"/>
    <m/>
    <n v="34200"/>
    <n v="-63444"/>
    <s v="AST"/>
  </r>
  <r>
    <m/>
    <s v=""/>
    <n v="4474"/>
    <n v="0"/>
    <b v="0"/>
    <s v=""/>
    <s v="22A"/>
    <s v="Harvard Mansions"/>
    <s v="SW11 1TB"/>
    <x v="2"/>
    <s v="South West London/surrey"/>
    <s v="4K3B"/>
    <n v="0"/>
    <m/>
    <n v="0"/>
    <n v="1250"/>
    <s v="Uncharged"/>
    <m/>
    <d v="2018-09-11T00:00:00"/>
    <m/>
    <m/>
    <m/>
    <s v="30-Aug-2018"/>
    <n v="0"/>
    <n v="34236"/>
    <m/>
    <m/>
    <m/>
    <m/>
    <n v="4"/>
    <m/>
    <m/>
    <m/>
    <n v="0"/>
    <s v=""/>
    <s v=""/>
    <s v=""/>
    <n v="0.03"/>
    <n v="0"/>
    <n v="20"/>
    <n v="0"/>
    <n v="0"/>
    <n v="805000"/>
    <n v="0"/>
    <n v="0"/>
    <n v="0"/>
    <n v="0"/>
    <n v="0"/>
    <n v="0"/>
    <n v="805000"/>
    <n v="0"/>
    <b v="0"/>
    <b v="0"/>
    <n v="0"/>
    <n v="0"/>
    <n v="0"/>
    <n v="799214"/>
    <n v="0"/>
    <n v="0"/>
    <m/>
    <s v="SL"/>
    <n v="0"/>
    <s v=""/>
    <b v="0"/>
    <b v="0"/>
    <b v="0"/>
    <b v="0"/>
    <b v="0"/>
    <n v="0"/>
    <b v="0"/>
    <m/>
    <m/>
    <m/>
    <n v="2853"/>
    <n v="658.38461538461536"/>
    <n v="799214"/>
    <n v="28980"/>
    <n v="-63444"/>
    <n v="-7.9382993791400056E-2"/>
    <n v="-7.8812422360248449E-2"/>
    <n v="644"/>
    <n v="0"/>
    <n v="0"/>
    <n v="28980"/>
    <n v="805000"/>
    <n v="4.4767571101667208E-2"/>
    <n v="4.4767571101667208E-2"/>
    <s v="000022A"/>
    <n v="0"/>
    <n v="27.3888"/>
    <s v="22A Harvard Mansions"/>
    <s v="Harvard Mansions ASTs - Legacy Portfolio"/>
    <b v="0"/>
    <s v="AST"/>
    <s v=""/>
    <b v="0"/>
    <n v="0"/>
    <s v="070045"/>
    <n v="3225"/>
    <d v="2017-08-31T00:00:00"/>
    <s v="F022A"/>
    <n v="0"/>
    <n v="3.1337299237496008E-2"/>
    <n v="4.2837087438408236E-2"/>
    <n v="764750"/>
    <n v="0.91"/>
    <m/>
    <n v="34236"/>
    <n v="-63444"/>
    <s v="AST"/>
  </r>
  <r>
    <m/>
    <s v=""/>
    <n v="3202"/>
    <n v="0"/>
    <b v="0"/>
    <s v=""/>
    <s v="11"/>
    <s v="Holland Place Chambers (ast)"/>
    <s v="W8"/>
    <x v="10"/>
    <s v="West"/>
    <s v="3K2B"/>
    <n v="2250"/>
    <m/>
    <n v="0"/>
    <n v="841"/>
    <s v="Uncharged"/>
    <m/>
    <d v="2013-03-22T00:00:00"/>
    <m/>
    <m/>
    <d v="2018-10-18T00:00:00"/>
    <s v="vacant"/>
    <n v="23"/>
    <n v="34320"/>
    <d v="2019-02-01T00:00:00"/>
    <d v="2019-04-26T00:00:00"/>
    <m/>
    <m/>
    <n v="4"/>
    <m/>
    <m/>
    <m/>
    <n v="0"/>
    <s v=""/>
    <s v=""/>
    <s v=""/>
    <n v="0.03"/>
    <n v="0"/>
    <n v="20"/>
    <n v="0"/>
    <n v="1160000"/>
    <n v="995000"/>
    <n v="0"/>
    <n v="0"/>
    <n v="0"/>
    <n v="0"/>
    <n v="0"/>
    <n v="0"/>
    <n v="995000"/>
    <n v="0"/>
    <b v="0"/>
    <b v="0"/>
    <n v="0"/>
    <n v="0"/>
    <n v="155000"/>
    <n v="1002642"/>
    <n v="0"/>
    <n v="0"/>
    <m/>
    <s v="JW"/>
    <n v="0"/>
    <s v="Invicta"/>
    <b v="0"/>
    <b v="0"/>
    <b v="0"/>
    <b v="0"/>
    <b v="0"/>
    <n v="0"/>
    <b v="0"/>
    <m/>
    <n v="12"/>
    <m/>
    <n v="2860"/>
    <n v="660"/>
    <n v="1157642"/>
    <n v="35820"/>
    <n v="-248212"/>
    <n v="-0.21441170931946146"/>
    <n v="-0.24945929648241205"/>
    <n v="1183.1153388822829"/>
    <n v="34320"/>
    <n v="0"/>
    <n v="35820"/>
    <n v="995000"/>
    <n v="3.6307855064797674E-2"/>
    <n v="3.3927532398836287E-2"/>
    <s v="0000011"/>
    <n v="0"/>
    <n v="40.808561236623071"/>
    <s v="11 Holland Place Chambers (ast)"/>
    <s v="Under Modernisation for Let - for current ASTs"/>
    <b v="0"/>
    <s v="AST"/>
    <s v="AST"/>
    <b v="0"/>
    <n v="0"/>
    <s v="070028"/>
    <n v="1918"/>
    <m/>
    <s v="F011"/>
    <n v="184.30439952437575"/>
    <n v="2.5415498112535011E-2"/>
    <n v="3.1985494323996E-2"/>
    <n v="945250"/>
    <n v="0.95"/>
    <m/>
    <n v="32070"/>
    <n v="-248212"/>
    <s v="AST"/>
  </r>
  <r>
    <m/>
    <s v=""/>
    <n v="3739"/>
    <n v="0"/>
    <b v="0"/>
    <s v=""/>
    <s v="43"/>
    <s v="Stamford Street"/>
    <s v="SE1"/>
    <x v="10"/>
    <s v="London City Fringe"/>
    <s v="3KB L"/>
    <n v="4337"/>
    <m/>
    <n v="0"/>
    <n v="891"/>
    <s v="Uncharged"/>
    <m/>
    <d v="2015-05-29T00:00:00"/>
    <m/>
    <m/>
    <m/>
    <s v="30-May-2020"/>
    <n v="0"/>
    <n v="34620"/>
    <m/>
    <m/>
    <m/>
    <m/>
    <n v="4"/>
    <m/>
    <m/>
    <m/>
    <n v="0"/>
    <s v="Go Native"/>
    <s v=""/>
    <s v=""/>
    <n v="0.03"/>
    <n v="0"/>
    <n v="20"/>
    <n v="0"/>
    <n v="875000"/>
    <n v="875000"/>
    <n v="0"/>
    <n v="0"/>
    <n v="0"/>
    <n v="0"/>
    <n v="0"/>
    <n v="0"/>
    <n v="875000"/>
    <n v="0"/>
    <b v="0"/>
    <b v="0"/>
    <n v="0"/>
    <n v="0"/>
    <n v="0"/>
    <n v="981077"/>
    <n v="0"/>
    <n v="0"/>
    <m/>
    <s v="FC"/>
    <n v="0"/>
    <s v=""/>
    <b v="0"/>
    <b v="0"/>
    <b v="0"/>
    <b v="0"/>
    <b v="0"/>
    <n v="0"/>
    <b v="0"/>
    <m/>
    <m/>
    <m/>
    <n v="2885"/>
    <n v="665.76923076923072"/>
    <n v="981077"/>
    <n v="31500"/>
    <n v="-181327"/>
    <n v="-0.18482443274075327"/>
    <n v="-0.20723085714285713"/>
    <n v="982.04264870931536"/>
    <n v="33000"/>
    <n v="0"/>
    <n v="31500"/>
    <n v="875000"/>
    <n v="4.1648120300751879E-2"/>
    <n v="3.6430676691729322E-2"/>
    <s v="0000043"/>
    <n v="4.9090909090909088E-2"/>
    <n v="38.855218855218858"/>
    <s v="43 Stamford Street"/>
    <s v="Stamford Street ASTs"/>
    <b v="0"/>
    <s v=""/>
    <s v=""/>
    <b v="0"/>
    <n v="0"/>
    <s v="070029"/>
    <n v="2468"/>
    <d v="2015-05-31T00:00:00"/>
    <s v="F043"/>
    <n v="0"/>
    <n v="2.915368371404203E-2"/>
    <n v="3.0867098097295115E-2"/>
    <n v="831250"/>
    <n v="0.95"/>
    <m/>
    <n v="30283"/>
    <n v="-181327"/>
    <s v="AST"/>
  </r>
  <r>
    <m/>
    <s v=""/>
    <n v="3203"/>
    <n v="0"/>
    <b v="0"/>
    <s v=""/>
    <s v="14"/>
    <s v="Holland Place Chambers"/>
    <s v="W8"/>
    <x v="10"/>
    <s v="West"/>
    <s v="3K2B"/>
    <n v="1948"/>
    <m/>
    <n v="0"/>
    <n v="728"/>
    <s v="Uncharged"/>
    <m/>
    <d v="2013-03-22T00:00:00"/>
    <m/>
    <m/>
    <d v="2016-12-13T00:00:00"/>
    <s v="22-Jun-2019"/>
    <n v="0"/>
    <n v="34840"/>
    <d v="2017-09-11T00:00:00"/>
    <d v="2018-02-26T00:00:00"/>
    <m/>
    <m/>
    <n v="4"/>
    <m/>
    <m/>
    <m/>
    <n v="0"/>
    <s v="K.Frank"/>
    <s v=""/>
    <s v=""/>
    <n v="0.03"/>
    <n v="0"/>
    <n v="20"/>
    <n v="0"/>
    <n v="1000000"/>
    <n v="1100000"/>
    <n v="0"/>
    <n v="0"/>
    <n v="0"/>
    <n v="0"/>
    <n v="0"/>
    <n v="0"/>
    <n v="1100000"/>
    <n v="0"/>
    <b v="0"/>
    <b v="0"/>
    <n v="0"/>
    <n v="0"/>
    <n v="0"/>
    <n v="1016784"/>
    <n v="0"/>
    <n v="0"/>
    <m/>
    <s v="MB"/>
    <n v="0"/>
    <s v="PJHarte"/>
    <b v="0"/>
    <b v="0"/>
    <b v="0"/>
    <b v="0"/>
    <b v="0"/>
    <n v="0"/>
    <b v="0"/>
    <m/>
    <n v="24"/>
    <m/>
    <n v="2903.3333333333335"/>
    <n v="670"/>
    <n v="1016784"/>
    <n v="39600"/>
    <n v="-11384"/>
    <n v="-1.1196084910856189E-2"/>
    <n v="-1.0349090909090908E-2"/>
    <n v="1510.9890109890109"/>
    <n v="28600"/>
    <n v="0"/>
    <n v="39600"/>
    <n v="1100000"/>
    <n v="3.3339712918660287E-2"/>
    <n v="3.14755980861244E-2"/>
    <s v="0000014"/>
    <n v="0.21818181818181817"/>
    <n v="47.857142857142854"/>
    <s v="14 Holland Place Chambers"/>
    <s v="Holland Place Chambers ASTs"/>
    <b v="0"/>
    <s v="AST"/>
    <s v="AST"/>
    <b v="0"/>
    <n v="0"/>
    <s v="070028"/>
    <n v="1919"/>
    <d v="2018-06-23T00:00:00"/>
    <s v="F014"/>
    <n v="0"/>
    <n v="2.3337798645621851E-2"/>
    <n v="3.2349053486286174E-2"/>
    <n v="1045000"/>
    <n v="0.95"/>
    <m/>
    <n v="32892"/>
    <n v="-11384"/>
    <s v="AST"/>
  </r>
  <r>
    <m/>
    <s v=""/>
    <n v="3376"/>
    <n v="0"/>
    <b v="0"/>
    <s v=""/>
    <s v="74"/>
    <s v="Lysia Street 1st Floor"/>
    <s v="SW6"/>
    <x v="2"/>
    <s v="South"/>
    <s v="5KB"/>
    <n v="0"/>
    <m/>
    <n v="0"/>
    <n v="0"/>
    <s v="Uncharged"/>
    <m/>
    <d v="2013-11-22T00:00:00"/>
    <m/>
    <m/>
    <d v="2017-10-01T00:00:00"/>
    <s v="17-Aug-2020"/>
    <n v="0"/>
    <n v="35100"/>
    <d v="2016-10-24T00:00:00"/>
    <d v="2016-11-11T00:00:00"/>
    <m/>
    <m/>
    <n v="4"/>
    <m/>
    <m/>
    <m/>
    <n v="0"/>
    <s v="Farrar&amp;Co"/>
    <s v=""/>
    <s v=""/>
    <n v="0.03"/>
    <n v="0"/>
    <n v="20"/>
    <n v="0"/>
    <n v="1200000"/>
    <n v="1200000"/>
    <n v="0"/>
    <n v="0"/>
    <n v="0"/>
    <n v="0"/>
    <n v="0"/>
    <n v="0"/>
    <n v="1200000"/>
    <n v="0"/>
    <b v="0"/>
    <b v="0"/>
    <n v="0"/>
    <n v="0"/>
    <n v="0"/>
    <n v="1202435"/>
    <n v="0"/>
    <n v="0"/>
    <m/>
    <s v="PY"/>
    <n v="0"/>
    <s v="N.Fleet"/>
    <b v="0"/>
    <b v="0"/>
    <b v="0"/>
    <b v="0"/>
    <b v="0"/>
    <n v="0"/>
    <b v="0"/>
    <m/>
    <n v="2"/>
    <m/>
    <n v="2925"/>
    <n v="675"/>
    <n v="1202435"/>
    <n v="43200"/>
    <n v="-105635"/>
    <n v="-8.7850902543588641E-2"/>
    <n v="-8.8029166666666672E-2"/>
    <n v="0"/>
    <n v="32500"/>
    <n v="0"/>
    <n v="43200"/>
    <n v="1200000"/>
    <n v="3.0789473684210526E-2"/>
    <n v="3.0789473684210526E-2"/>
    <s v="0000074"/>
    <n v="0.08"/>
    <n v="0"/>
    <s v="74 Lysia Street 1st Floor"/>
    <s v="Other AST Properties"/>
    <b v="0"/>
    <s v="AST"/>
    <s v="AST"/>
    <b v="0"/>
    <n v="0"/>
    <s v="009025"/>
    <n v="2099"/>
    <d v="2018-08-18T00:00:00"/>
    <s v="FFFF"/>
    <n v="0"/>
    <n v="2.155263121190824E-2"/>
    <n v="2.9190767068490189E-2"/>
    <n v="1140000"/>
    <n v="0.95"/>
    <m/>
    <n v="35100"/>
    <n v="-105635"/>
    <s v="AST"/>
  </r>
  <r>
    <m/>
    <s v=""/>
    <n v="3743"/>
    <n v="0"/>
    <b v="0"/>
    <s v=""/>
    <s v="47"/>
    <s v="Stamford Street"/>
    <s v="SE1"/>
    <x v="10"/>
    <s v="London City Fringe"/>
    <s v="3KB L"/>
    <n v="4183"/>
    <m/>
    <n v="0"/>
    <n v="856"/>
    <s v="Uncharged"/>
    <m/>
    <d v="2015-05-29T00:00:00"/>
    <m/>
    <m/>
    <d v="2015-09-24T00:00:00"/>
    <s v="02-Apr-2020"/>
    <n v="0"/>
    <n v="35162"/>
    <d v="2015-09-25T00:00:00"/>
    <d v="2015-10-02T00:00:00"/>
    <m/>
    <m/>
    <n v="4"/>
    <m/>
    <m/>
    <m/>
    <n v="0"/>
    <s v="Go Native"/>
    <s v=""/>
    <s v=""/>
    <n v="0.03"/>
    <n v="0"/>
    <n v="20"/>
    <n v="0"/>
    <n v="875000"/>
    <n v="875000"/>
    <n v="0"/>
    <n v="0"/>
    <n v="0"/>
    <n v="0"/>
    <n v="0"/>
    <n v="0"/>
    <n v="875000"/>
    <n v="0"/>
    <b v="0"/>
    <b v="0"/>
    <n v="0"/>
    <n v="0"/>
    <n v="0"/>
    <n v="854054"/>
    <n v="0"/>
    <n v="0"/>
    <m/>
    <s v="FC"/>
    <n v="0"/>
    <s v="Black"/>
    <b v="0"/>
    <b v="0"/>
    <b v="0"/>
    <b v="0"/>
    <b v="0"/>
    <n v="0"/>
    <b v="0"/>
    <m/>
    <n v="1"/>
    <m/>
    <n v="2930.1666666666665"/>
    <n v="676.19230769230774"/>
    <n v="854054"/>
    <n v="31500"/>
    <n v="-54304"/>
    <n v="-6.358380149264567E-2"/>
    <n v="-6.2061714285714283E-2"/>
    <n v="1022.1962616822429"/>
    <n v="33474"/>
    <n v="0"/>
    <n v="31500"/>
    <n v="875000"/>
    <n v="4.230015037593985E-2"/>
    <n v="3.7267969924812031E-2"/>
    <s v="0000047"/>
    <n v="5.042719722769911E-2"/>
    <n v="41.07710280373832"/>
    <s v="47 Stamford Street"/>
    <s v="Stamford Street ASTs"/>
    <b v="0"/>
    <s v=""/>
    <s v="AST"/>
    <b v="0"/>
    <n v="0"/>
    <s v="070029"/>
    <n v="2472"/>
    <d v="2015-10-03T00:00:00"/>
    <s v="F047"/>
    <n v="0"/>
    <n v="2.9610104758900808E-2"/>
    <n v="3.6272882042587468E-2"/>
    <n v="831250"/>
    <n v="0.95"/>
    <m/>
    <n v="30979"/>
    <n v="-54304"/>
    <s v="AST"/>
  </r>
  <r>
    <m/>
    <s v=""/>
    <n v="3196"/>
    <n v="0"/>
    <b v="0"/>
    <s v=""/>
    <s v="5"/>
    <s v="Holland Place Chambers"/>
    <s v="W8"/>
    <x v="10"/>
    <s v="West"/>
    <s v="3K2B"/>
    <n v="1895"/>
    <m/>
    <n v="0"/>
    <n v="708"/>
    <s v="Uncharged"/>
    <m/>
    <d v="2013-03-22T00:00:00"/>
    <m/>
    <m/>
    <d v="2018-05-31T00:00:00"/>
    <s v="18-Mar-2021"/>
    <n v="0"/>
    <n v="36000"/>
    <d v="2018-09-17T00:00:00"/>
    <d v="2019-01-25T00:00:00"/>
    <m/>
    <m/>
    <n v="4"/>
    <m/>
    <m/>
    <m/>
    <n v="0"/>
    <s v=""/>
    <s v=""/>
    <s v=""/>
    <n v="0.03"/>
    <n v="0"/>
    <n v="20"/>
    <n v="0"/>
    <n v="975000"/>
    <n v="1100000"/>
    <n v="0"/>
    <n v="0"/>
    <n v="0"/>
    <n v="0"/>
    <n v="0"/>
    <n v="0"/>
    <n v="1100000"/>
    <n v="0"/>
    <b v="0"/>
    <b v="0"/>
    <n v="0"/>
    <n v="0"/>
    <n v="0"/>
    <n v="927574"/>
    <n v="0"/>
    <n v="0"/>
    <m/>
    <s v="MB"/>
    <n v="0"/>
    <s v="Gwood"/>
    <b v="0"/>
    <b v="0"/>
    <b v="0"/>
    <b v="0"/>
    <b v="0"/>
    <n v="0"/>
    <b v="0"/>
    <m/>
    <n v="18"/>
    <m/>
    <n v="3000"/>
    <n v="692.30769230769226"/>
    <n v="927574"/>
    <n v="39600"/>
    <n v="77826"/>
    <n v="8.3902739835312337E-2"/>
    <n v="7.0750909090909087E-2"/>
    <n v="1553.6723163841807"/>
    <n v="29220"/>
    <n v="0"/>
    <n v="39600"/>
    <n v="1100000"/>
    <n v="3.4449760765550237E-2"/>
    <n v="3.2636363636363637E-2"/>
    <s v="0000005"/>
    <n v="0.23203285420944558"/>
    <n v="50.847457627118644"/>
    <s v="5 Holland Place Chambers"/>
    <s v="Holland Place Chambers ASTs"/>
    <b v="0"/>
    <s v="Vacant"/>
    <s v="AST"/>
    <b v="0"/>
    <n v="0"/>
    <s v="070028"/>
    <n v="1912"/>
    <d v="2019-03-19T00:00:00"/>
    <s v="F005"/>
    <n v="0"/>
    <n v="2.4114832125212017E-2"/>
    <n v="3.6767955979792447E-2"/>
    <n v="1045000"/>
    <n v="0.95"/>
    <m/>
    <n v="34105"/>
    <n v="77826"/>
    <s v="AST"/>
  </r>
  <r>
    <m/>
    <s v=""/>
    <n v="3700"/>
    <n v="0"/>
    <b v="0"/>
    <s v=""/>
    <s v="4"/>
    <s v="Stamford Street"/>
    <s v="SE1"/>
    <x v="10"/>
    <s v="London City Fringe"/>
    <s v="3KB L"/>
    <n v="4799"/>
    <m/>
    <n v="0"/>
    <n v="984"/>
    <s v="Uncharged"/>
    <m/>
    <d v="2015-05-29T00:00:00"/>
    <m/>
    <m/>
    <d v="2017-08-04T00:00:00"/>
    <s v="31-Jul-2019"/>
    <n v="0"/>
    <n v="36140"/>
    <m/>
    <m/>
    <m/>
    <m/>
    <n v="4"/>
    <m/>
    <m/>
    <m/>
    <n v="0"/>
    <s v="Go Native"/>
    <s v=""/>
    <s v=""/>
    <n v="0.03"/>
    <n v="0"/>
    <n v="20"/>
    <n v="0"/>
    <n v="875000"/>
    <n v="875000"/>
    <n v="0"/>
    <n v="0"/>
    <n v="0"/>
    <n v="0"/>
    <n v="0"/>
    <n v="0"/>
    <n v="875000"/>
    <n v="0"/>
    <b v="0"/>
    <b v="0"/>
    <n v="0"/>
    <n v="0"/>
    <n v="0"/>
    <n v="789166"/>
    <n v="0"/>
    <n v="0"/>
    <m/>
    <s v="FC"/>
    <n v="0"/>
    <s v=""/>
    <b v="0"/>
    <b v="0"/>
    <b v="0"/>
    <b v="0"/>
    <b v="0"/>
    <n v="0"/>
    <b v="0"/>
    <m/>
    <m/>
    <m/>
    <n v="3011.6666666666665"/>
    <n v="695"/>
    <n v="789166"/>
    <n v="31500"/>
    <n v="10584"/>
    <n v="1.3411626958079795E-2"/>
    <n v="1.2096000000000001E-2"/>
    <n v="889.22764227642278"/>
    <n v="35040"/>
    <n v="0"/>
    <n v="31500"/>
    <n v="875000"/>
    <n v="4.3476691729323308E-2"/>
    <n v="3.770345864661654E-2"/>
    <s v="0000004"/>
    <n v="3.1392694063926939E-2"/>
    <n v="36.727642276422763"/>
    <s v="4 Stamford Street"/>
    <s v="Stamford Street ASTs"/>
    <b v="0"/>
    <s v=""/>
    <s v="AST"/>
    <b v="0"/>
    <n v="0"/>
    <s v="070029"/>
    <n v="2429"/>
    <d v="2018-08-01T00:00:00"/>
    <s v="F004"/>
    <n v="0"/>
    <n v="3.0433683692243762E-2"/>
    <n v="3.9714077899960211E-2"/>
    <n v="831250"/>
    <n v="0.95"/>
    <m/>
    <n v="31341"/>
    <n v="10584"/>
    <s v="AST"/>
  </r>
  <r>
    <m/>
    <s v=""/>
    <n v="1994"/>
    <n v="0"/>
    <b v="0"/>
    <s v=""/>
    <s v="8"/>
    <s v="Boston House"/>
    <s v="NW1 6HA"/>
    <x v="10"/>
    <s v="NW1"/>
    <s v="4KB"/>
    <n v="2805"/>
    <m/>
    <n v="0"/>
    <n v="831"/>
    <s v="Uncharged"/>
    <m/>
    <d v="2007-01-24T00:00:00"/>
    <m/>
    <m/>
    <d v="2012-08-31T00:00:00"/>
    <s v="31-Jul-2019"/>
    <n v="0"/>
    <n v="36400"/>
    <d v="2012-09-10T00:00:00"/>
    <d v="2012-09-21T00:00:00"/>
    <m/>
    <m/>
    <n v="4"/>
    <m/>
    <m/>
    <m/>
    <n v="0"/>
    <s v="K.Gold"/>
    <s v=""/>
    <s v="K.Gold"/>
    <n v="0.03"/>
    <n v="0"/>
    <n v="20"/>
    <n v="0"/>
    <n v="1100000"/>
    <n v="1100000"/>
    <n v="0"/>
    <n v="0"/>
    <n v="0"/>
    <n v="0"/>
    <n v="0"/>
    <n v="0"/>
    <n v="1100000"/>
    <n v="0"/>
    <b v="1"/>
    <b v="0"/>
    <n v="0"/>
    <n v="0"/>
    <n v="0"/>
    <n v="537190"/>
    <n v="0"/>
    <n v="0"/>
    <m/>
    <s v="PY"/>
    <n v="0"/>
    <s v="Askey"/>
    <b v="0"/>
    <b v="0"/>
    <b v="0"/>
    <b v="0"/>
    <b v="0"/>
    <n v="0"/>
    <b v="0"/>
    <m/>
    <n v="1"/>
    <m/>
    <n v="3033.3333333333335"/>
    <n v="700"/>
    <n v="537190"/>
    <n v="39600"/>
    <n v="468210"/>
    <n v="0.8715910571678549"/>
    <n v="0.42564545454545455"/>
    <n v="1323.7063778580025"/>
    <n v="34824"/>
    <n v="0"/>
    <n v="39600"/>
    <n v="1100000"/>
    <n v="3.4832535885167465E-2"/>
    <n v="3.1632535885167463E-2"/>
    <s v="0000008"/>
    <n v="4.5256145187227197E-2"/>
    <n v="43.802647412755718"/>
    <s v="8 Boston House"/>
    <s v="Boston and Balcombe ASTs"/>
    <b v="0"/>
    <s v="AST"/>
    <s v="AST"/>
    <b v="0"/>
    <n v="539"/>
    <s v="070021"/>
    <n v="656"/>
    <d v="2018-08-01T00:00:00"/>
    <s v="F08BO"/>
    <n v="0"/>
    <n v="2.4382774704381039E-2"/>
    <n v="6.1535024851542282E-2"/>
    <n v="1045000"/>
    <n v="0.9"/>
    <m/>
    <n v="33056"/>
    <n v="468210"/>
    <s v="AST"/>
  </r>
  <r>
    <m/>
    <s v=""/>
    <n v="4015"/>
    <n v="0"/>
    <b v="0"/>
    <s v="Was on market Sept 2016, 13/2/17 have decided to modernise it before re-marketing for sale.  Re-marketing 10/7/17.  26/2/18 u/o for let."/>
    <s v="2AT36"/>
    <s v="Buckingham Gate"/>
    <s v="SW1"/>
    <x v="10"/>
    <s v="South West London (inner)"/>
    <s v="3KB"/>
    <n v="2282"/>
    <m/>
    <n v="0"/>
    <n v="1023"/>
    <s v="Uncharged"/>
    <m/>
    <d v="2015-05-02T00:00:00"/>
    <d v="2016-07-06T00:00:00"/>
    <m/>
    <d v="2016-07-12T00:00:00"/>
    <s v="08-May-2020"/>
    <n v="0"/>
    <n v="36400"/>
    <d v="2017-03-20T00:00:00"/>
    <d v="2017-06-30T00:00:00"/>
    <d v="2017-07-10T00:00:00"/>
    <m/>
    <n v="4"/>
    <m/>
    <m/>
    <m/>
    <n v="0"/>
    <s v=""/>
    <s v="I.Mitchell"/>
    <s v=""/>
    <n v="0.03"/>
    <n v="0"/>
    <n v="20"/>
    <n v="0"/>
    <n v="1050000"/>
    <n v="1000000"/>
    <n v="0"/>
    <n v="0"/>
    <n v="0"/>
    <n v="0"/>
    <n v="0"/>
    <n v="0"/>
    <n v="1000000"/>
    <n v="0"/>
    <b v="0"/>
    <b v="0"/>
    <n v="0"/>
    <n v="0"/>
    <n v="0"/>
    <n v="1006663"/>
    <n v="0"/>
    <n v="0"/>
    <m/>
    <s v="PY"/>
    <n v="0"/>
    <s v="Duffin"/>
    <b v="0"/>
    <b v="0"/>
    <b v="0"/>
    <b v="0"/>
    <b v="0"/>
    <n v="1"/>
    <b v="0"/>
    <n v="90"/>
    <n v="14"/>
    <m/>
    <n v="3033.3333333333335"/>
    <n v="700"/>
    <n v="1006663"/>
    <n v="36000"/>
    <n v="-92663"/>
    <n v="-9.2049673028610363E-2"/>
    <n v="-9.2662999999999995E-2"/>
    <n v="977.5171065493646"/>
    <n v="35100"/>
    <n v="0"/>
    <n v="36000"/>
    <n v="1000000"/>
    <n v="3.8315789473684213E-2"/>
    <n v="3.5913684210526313E-2"/>
    <s v="002AT36"/>
    <n v="3.7037037037037035E-2"/>
    <n v="35.581622678396869"/>
    <s v="2AT36 Buckingham Gate"/>
    <s v="Other AST Properties"/>
    <b v="0"/>
    <s v="AST"/>
    <s v="reg"/>
    <b v="0"/>
    <n v="0"/>
    <s v="008071"/>
    <n v="2753"/>
    <d v="2018-05-09T00:00:00"/>
    <s v="F002"/>
    <n v="0"/>
    <n v="2.6821052174819143E-2"/>
    <n v="3.3892176428457189E-2"/>
    <n v="950000"/>
    <n v="0.95"/>
    <m/>
    <n v="34118"/>
    <n v="-92663"/>
    <s v="AST"/>
  </r>
  <r>
    <m/>
    <s v=""/>
    <n v="4484"/>
    <n v="0"/>
    <b v="0"/>
    <s v=""/>
    <s v="30A"/>
    <s v="Harvard Mansions"/>
    <s v="SW11 1TB"/>
    <x v="2"/>
    <s v="South West London/surrey"/>
    <s v="4K3B"/>
    <n v="0"/>
    <m/>
    <n v="0"/>
    <n v="1127"/>
    <s v="Uncharged"/>
    <m/>
    <d v="2018-09-11T00:00:00"/>
    <m/>
    <m/>
    <m/>
    <s v="15-Sep-2019"/>
    <n v="0"/>
    <n v="37117"/>
    <m/>
    <m/>
    <m/>
    <m/>
    <n v="4"/>
    <m/>
    <m/>
    <m/>
    <n v="0"/>
    <s v=""/>
    <s v=""/>
    <s v=""/>
    <n v="0.03"/>
    <n v="0"/>
    <n v="20"/>
    <n v="0"/>
    <n v="0"/>
    <n v="805000"/>
    <n v="0"/>
    <n v="0"/>
    <n v="0"/>
    <n v="0"/>
    <n v="0"/>
    <n v="0"/>
    <n v="805000"/>
    <n v="0"/>
    <b v="0"/>
    <b v="0"/>
    <n v="0"/>
    <n v="0"/>
    <n v="0"/>
    <n v="703837"/>
    <n v="0"/>
    <n v="0"/>
    <m/>
    <s v="SL"/>
    <n v="0"/>
    <s v=""/>
    <b v="0"/>
    <b v="0"/>
    <b v="0"/>
    <b v="0"/>
    <b v="0"/>
    <n v="0"/>
    <b v="0"/>
    <m/>
    <m/>
    <m/>
    <n v="3093.0833333333335"/>
    <n v="713.78846153846155"/>
    <n v="703837"/>
    <n v="28980"/>
    <n v="31933"/>
    <n v="4.536987967384494E-2"/>
    <n v="3.9668322981366459E-2"/>
    <n v="714.28571428571433"/>
    <n v="36036"/>
    <n v="0"/>
    <n v="28980"/>
    <n v="805000"/>
    <n v="4.8534815299117358E-2"/>
    <n v="4.8534815299117358E-2"/>
    <s v="000030A"/>
    <n v="2.9997779997779996E-2"/>
    <n v="32.934338952972496"/>
    <s v="30A Harvard Mansions"/>
    <s v="Harvard Mansions ASTs - Legacy Portfolio"/>
    <b v="0"/>
    <s v="AST"/>
    <s v=""/>
    <b v="0"/>
    <n v="0"/>
    <s v="070045"/>
    <n v="3235"/>
    <d v="2017-09-16T00:00:00"/>
    <s v="F030A"/>
    <n v="0"/>
    <n v="3.3974370130802067E-2"/>
    <n v="5.2735221365174036E-2"/>
    <n v="764750"/>
    <n v="0.91"/>
    <m/>
    <n v="37117"/>
    <n v="31933"/>
    <s v="AST"/>
  </r>
  <r>
    <m/>
    <s v=""/>
    <n v="4378"/>
    <n v="0"/>
    <b v="0"/>
    <s v=""/>
    <s v="12A"/>
    <s v="Aynhoe Mansions"/>
    <s v="W14 0QB"/>
    <x v="2"/>
    <s v="West London (outer)"/>
    <s v="5KB"/>
    <n v="0"/>
    <m/>
    <n v="0"/>
    <n v="1289"/>
    <s v="Uncharged"/>
    <m/>
    <d v="2018-09-11T00:00:00"/>
    <m/>
    <m/>
    <m/>
    <s v="11-Nov-2019"/>
    <n v="0"/>
    <n v="37638"/>
    <m/>
    <m/>
    <m/>
    <m/>
    <n v="4"/>
    <m/>
    <m/>
    <m/>
    <n v="0"/>
    <s v=""/>
    <s v=""/>
    <s v=""/>
    <n v="0.03"/>
    <n v="0"/>
    <n v="20"/>
    <n v="0"/>
    <n v="0"/>
    <n v="1075000"/>
    <n v="0"/>
    <n v="0"/>
    <n v="0"/>
    <n v="0"/>
    <n v="0"/>
    <n v="0"/>
    <n v="1075000"/>
    <n v="0"/>
    <b v="0"/>
    <b v="0"/>
    <n v="0"/>
    <n v="0"/>
    <n v="0"/>
    <n v="1025292"/>
    <n v="0"/>
    <n v="0"/>
    <m/>
    <s v="MB"/>
    <n v="0"/>
    <s v=""/>
    <b v="0"/>
    <b v="0"/>
    <b v="0"/>
    <b v="0"/>
    <b v="0"/>
    <n v="0"/>
    <b v="0"/>
    <m/>
    <m/>
    <m/>
    <n v="3136.5"/>
    <n v="723.80769230769226"/>
    <n v="1025292"/>
    <n v="38700"/>
    <n v="-42742"/>
    <n v="-4.1687636302633786E-2"/>
    <n v="-3.9759999999999997E-2"/>
    <n v="833.97982932505818"/>
    <n v="36720"/>
    <n v="0"/>
    <n v="38700"/>
    <n v="1075000"/>
    <n v="3.6854834761321911E-2"/>
    <n v="3.6854834761321911E-2"/>
    <s v="000012A"/>
    <n v="2.5000000000000001E-2"/>
    <n v="29.199379363847942"/>
    <s v="12A Aynhoe Mansions"/>
    <s v="Aynhoe Mansions ASTs - Legacy Portfolio"/>
    <b v="0"/>
    <s v="AST"/>
    <s v=""/>
    <b v="0"/>
    <n v="0"/>
    <s v="070042"/>
    <n v="3129"/>
    <d v="2017-11-12T00:00:00"/>
    <s v="F012a"/>
    <n v="0"/>
    <n v="2.579838389358147E-2"/>
    <n v="3.6709542257230138E-2"/>
    <n v="1021250"/>
    <n v="0.91"/>
    <m/>
    <n v="37638"/>
    <n v="-42742"/>
    <s v="AST"/>
  </r>
  <r>
    <m/>
    <s v=""/>
    <n v="3197"/>
    <n v="0"/>
    <b v="0"/>
    <s v=""/>
    <s v="6"/>
    <s v="Holland Place Chambers"/>
    <s v="W8"/>
    <x v="10"/>
    <s v="West"/>
    <s v="3K2B"/>
    <n v="1948"/>
    <m/>
    <n v="0"/>
    <n v="728"/>
    <s v="Uncharged"/>
    <m/>
    <d v="2013-03-22T00:00:00"/>
    <m/>
    <m/>
    <d v="2018-06-30T00:00:00"/>
    <s v="12-Feb-2020"/>
    <n v="0"/>
    <n v="37700"/>
    <d v="2018-09-17T00:00:00"/>
    <d v="2019-01-25T00:00:00"/>
    <d v="2019-01-30T00:00:00"/>
    <m/>
    <n v="4"/>
    <m/>
    <m/>
    <m/>
    <n v="0"/>
    <s v=""/>
    <s v=""/>
    <s v=""/>
    <n v="0.03"/>
    <n v="0"/>
    <n v="20"/>
    <n v="0"/>
    <n v="1000000"/>
    <n v="1100000"/>
    <n v="0"/>
    <n v="0"/>
    <n v="0"/>
    <n v="0"/>
    <n v="0"/>
    <n v="0"/>
    <n v="1100000"/>
    <n v="0"/>
    <b v="0"/>
    <b v="0"/>
    <n v="0"/>
    <n v="0"/>
    <n v="0"/>
    <n v="966431"/>
    <n v="0"/>
    <n v="0"/>
    <m/>
    <s v="MB"/>
    <n v="0"/>
    <s v="Gwood"/>
    <b v="0"/>
    <b v="0"/>
    <b v="0"/>
    <b v="0"/>
    <b v="0"/>
    <n v="0"/>
    <b v="0"/>
    <n v="9"/>
    <n v="18"/>
    <m/>
    <n v="3141.6666666666665"/>
    <n v="725"/>
    <n v="966431"/>
    <n v="39600"/>
    <n v="38969"/>
    <n v="4.0322588989798548E-2"/>
    <n v="3.5426363636363638E-2"/>
    <n v="1510.9890109890109"/>
    <n v="27768"/>
    <n v="0"/>
    <n v="39600"/>
    <n v="1100000"/>
    <n v="3.6076555023923443E-2"/>
    <n v="3.4212440191387562E-2"/>
    <s v="0000006"/>
    <n v="0.35767790262172283"/>
    <n v="51.785714285714285"/>
    <s v="6 Holland Place Chambers"/>
    <s v="Holland Place Chambers ASTs"/>
    <b v="0"/>
    <s v="Vacant"/>
    <s v="AST"/>
    <b v="0"/>
    <n v="0"/>
    <s v="070028"/>
    <n v="1913"/>
    <d v="2019-02-13T00:00:00"/>
    <s v="F006"/>
    <n v="0"/>
    <n v="2.5253588086680361E-2"/>
    <n v="3.6993846430836759E-2"/>
    <n v="1045000"/>
    <n v="0.95"/>
    <m/>
    <n v="35752"/>
    <n v="38969"/>
    <s v="AST"/>
  </r>
  <r>
    <m/>
    <s v=""/>
    <n v="3207"/>
    <n v="0"/>
    <b v="0"/>
    <s v=""/>
    <s v="13"/>
    <s v="Holland Place Chambers"/>
    <s v="W8"/>
    <x v="10"/>
    <s v="West"/>
    <s v="3K2B"/>
    <n v="2272"/>
    <m/>
    <n v="0"/>
    <n v="849"/>
    <s v="Uncharged"/>
    <m/>
    <d v="2013-03-22T00:00:00"/>
    <m/>
    <m/>
    <d v="2017-06-21T00:00:00"/>
    <s v="08-Jul-2019"/>
    <n v="0"/>
    <n v="38400"/>
    <d v="2017-09-11T00:00:00"/>
    <d v="2018-02-26T00:00:00"/>
    <m/>
    <m/>
    <n v="4"/>
    <m/>
    <m/>
    <m/>
    <n v="0"/>
    <s v="K.Frank"/>
    <s v=""/>
    <s v=""/>
    <n v="0.03"/>
    <n v="0"/>
    <n v="20"/>
    <n v="0"/>
    <n v="1150000"/>
    <n v="1275000"/>
    <n v="0"/>
    <n v="0"/>
    <n v="0"/>
    <n v="0"/>
    <n v="0"/>
    <n v="0"/>
    <n v="1275000"/>
    <n v="0"/>
    <b v="0"/>
    <b v="0"/>
    <n v="0"/>
    <n v="0"/>
    <n v="0"/>
    <n v="1168430"/>
    <n v="0"/>
    <n v="0"/>
    <m/>
    <s v="MB"/>
    <n v="0"/>
    <s v="PJHarte"/>
    <b v="0"/>
    <b v="0"/>
    <b v="0"/>
    <b v="0"/>
    <b v="0"/>
    <n v="0"/>
    <b v="0"/>
    <m/>
    <n v="24"/>
    <m/>
    <n v="3200"/>
    <n v="738.46153846153845"/>
    <n v="1168430"/>
    <n v="45900"/>
    <n v="-3080"/>
    <n v="-2.6360158503290739E-3"/>
    <n v="-2.415686274509804E-3"/>
    <n v="1501.7667844522969"/>
    <n v="36216"/>
    <n v="0"/>
    <n v="45900"/>
    <n v="1275000"/>
    <n v="3.1702786377708979E-2"/>
    <n v="2.9827038183694532E-2"/>
    <s v="0000013"/>
    <n v="6.0304837640821736E-2"/>
    <n v="45.229681978798588"/>
    <s v="13 Holland Place Chambers"/>
    <s v="Holland Place Chambers ASTs"/>
    <b v="0"/>
    <s v="AST"/>
    <s v="AST"/>
    <b v="0"/>
    <n v="0"/>
    <s v="070028"/>
    <n v="1923"/>
    <d v="2018-07-09T00:00:00"/>
    <s v="F013"/>
    <n v="0"/>
    <n v="2.2191950086469622E-2"/>
    <n v="3.0920123584639216E-2"/>
    <n v="1211250"/>
    <n v="0.95"/>
    <m/>
    <n v="36128"/>
    <n v="-3080"/>
    <s v="AST"/>
  </r>
  <r>
    <m/>
    <s v=""/>
    <n v="2797"/>
    <n v="0"/>
    <b v="0"/>
    <s v=""/>
    <s v="14"/>
    <s v="Restoration Square"/>
    <s v="SW11"/>
    <x v="10"/>
    <s v="South West London (outer)"/>
    <s v="5KBpent"/>
    <n v="2077"/>
    <m/>
    <n v="0"/>
    <n v="1345"/>
    <s v="Uncharged"/>
    <m/>
    <d v="2011-09-30T00:00:00"/>
    <m/>
    <m/>
    <d v="2014-04-01T00:00:00"/>
    <s v="29-Feb-2020"/>
    <n v="0"/>
    <n v="38700"/>
    <d v="2014-04-10T00:00:00"/>
    <d v="2014-04-24T00:00:00"/>
    <m/>
    <m/>
    <n v="4"/>
    <m/>
    <m/>
    <m/>
    <n v="0"/>
    <s v="First Union"/>
    <s v=""/>
    <s v=""/>
    <n v="0.03"/>
    <n v="0"/>
    <n v="20"/>
    <n v="0"/>
    <n v="1215000"/>
    <n v="1165000"/>
    <n v="0"/>
    <n v="0"/>
    <n v="0"/>
    <n v="0"/>
    <n v="0"/>
    <n v="0"/>
    <n v="1165000"/>
    <n v="0"/>
    <b v="0"/>
    <b v="0"/>
    <n v="0"/>
    <n v="0"/>
    <n v="0"/>
    <n v="664687"/>
    <n v="0"/>
    <n v="0"/>
    <m/>
    <s v="MB"/>
    <n v="0"/>
    <s v="Black"/>
    <b v="0"/>
    <b v="0"/>
    <b v="0"/>
    <b v="0"/>
    <b v="0"/>
    <n v="0"/>
    <b v="0"/>
    <m/>
    <n v="2"/>
    <m/>
    <n v="3225"/>
    <n v="744.23076923076928"/>
    <n v="664687"/>
    <n v="41940"/>
    <n v="400123"/>
    <n v="0.60197205602035242"/>
    <n v="0.34345321888412017"/>
    <n v="866.1710037174721"/>
    <n v="38472"/>
    <n v="0"/>
    <n v="41940"/>
    <n v="1165000"/>
    <n v="3.4967246442285972E-2"/>
    <n v="3.3090580528574658E-2"/>
    <s v="0000014"/>
    <n v="5.9263880224578918E-3"/>
    <n v="28.773234200743495"/>
    <s v="14 Restoration Square"/>
    <s v="Restoration Square ASTs"/>
    <b v="0"/>
    <s v="AST"/>
    <s v=""/>
    <b v="0"/>
    <n v="0"/>
    <s v="018007"/>
    <n v="1508"/>
    <d v="2014-08-18T00:00:00"/>
    <s v="F014"/>
    <n v="0"/>
    <n v="2.447707209275812E-2"/>
    <n v="5.5098113849074828E-2"/>
    <n v="1106750"/>
    <n v="0.95"/>
    <m/>
    <n v="36623"/>
    <n v="400123"/>
    <s v="AST"/>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d v="2001-03-08T00:00:00"/>
    <s v="16:46:18"/>
    <n v="29"/>
    <n v="7"/>
    <b v="0"/>
    <s v="Rent-wise this unit is vacant, though currently it is temporarily housing the tenant from flat H Portland House until mid-September"/>
    <s v="1"/>
    <s v="Blandford Street (ast)"/>
    <s v="W1"/>
    <x v="10"/>
    <s v="W1"/>
    <s v="4KB"/>
    <n v="3073"/>
    <m/>
    <n v="0"/>
    <n v="954"/>
    <s v="Barclays"/>
    <d v="2005-11-15T00:00:00"/>
    <d v="1998-06-12T00:00:00"/>
    <m/>
    <m/>
    <d v="2018-07-31T00:00:00"/>
    <s v="vacant"/>
    <n v="35"/>
    <n v="39000"/>
    <d v="2017-06-05T00:00:00"/>
    <d v="2017-06-27T00:00:00"/>
    <m/>
    <m/>
    <n v="4"/>
    <m/>
    <m/>
    <m/>
    <n v="0"/>
    <s v=""/>
    <s v=""/>
    <s v=""/>
    <n v="0.03"/>
    <n v="0"/>
    <n v="20"/>
    <n v="11280"/>
    <n v="1485000"/>
    <n v="1485000"/>
    <n v="0"/>
    <n v="0"/>
    <n v="0"/>
    <n v="0"/>
    <n v="0"/>
    <n v="0"/>
    <n v="1485000"/>
    <n v="0"/>
    <b v="1"/>
    <b v="0"/>
    <n v="0"/>
    <n v="0"/>
    <n v="0"/>
    <n v="367699"/>
    <n v="0"/>
    <n v="0"/>
    <d v="1998-11-04T00:00:00"/>
    <s v="FC"/>
    <n v="0"/>
    <s v="Askey"/>
    <b v="0"/>
    <b v="0"/>
    <b v="0"/>
    <b v="0"/>
    <b v="0"/>
    <n v="1"/>
    <b v="1"/>
    <m/>
    <n v="3"/>
    <m/>
    <n v="3250"/>
    <n v="750"/>
    <n v="367699"/>
    <n v="53460"/>
    <n v="989591"/>
    <n v="2.6913072921057712"/>
    <n v="0.66639124579124576"/>
    <n v="1556.6037735849056"/>
    <n v="39000"/>
    <n v="0"/>
    <n v="53460"/>
    <n v="1485000"/>
    <n v="2.764486975013291E-2"/>
    <n v="2.5084529505582136E-2"/>
    <s v="0000001"/>
    <n v="0"/>
    <n v="40.880503144654085"/>
    <s v="1 Blandford Street (ast)"/>
    <s v="Units Vacant for Re-Housing"/>
    <b v="0"/>
    <s v="Vacant"/>
    <s v="AST"/>
    <b v="0"/>
    <n v="539"/>
    <s v="004007"/>
    <n v="5"/>
    <m/>
    <s v="F001"/>
    <n v="0"/>
    <n v="1.9351408495540508E-2"/>
    <n v="9.624176296372848E-2"/>
    <n v="1410750"/>
    <n v="0.95"/>
    <m/>
    <n v="35388"/>
    <n v="989591"/>
    <s v="AST"/>
  </r>
  <r>
    <m/>
    <s v=""/>
    <n v="3206"/>
    <n v="0"/>
    <b v="0"/>
    <s v=""/>
    <s v="12"/>
    <s v="Holland Place Chambers"/>
    <s v="W8"/>
    <x v="10"/>
    <s v="West"/>
    <s v="3K2B"/>
    <n v="1934"/>
    <m/>
    <n v="0"/>
    <n v="723"/>
    <s v="Uncharged"/>
    <m/>
    <d v="2013-03-22T00:00:00"/>
    <m/>
    <m/>
    <d v="2019-02-16T00:00:00"/>
    <s v="17-Mar-2020"/>
    <n v="0"/>
    <n v="39000"/>
    <d v="2018-02-26T00:00:00"/>
    <d v="2018-06-28T00:00:00"/>
    <m/>
    <m/>
    <n v="4"/>
    <m/>
    <m/>
    <m/>
    <n v="0"/>
    <s v="Bective"/>
    <s v=""/>
    <s v=""/>
    <n v="0.03"/>
    <n v="0"/>
    <n v="20"/>
    <n v="0"/>
    <n v="1000000"/>
    <n v="1100000"/>
    <n v="0"/>
    <n v="0"/>
    <n v="0"/>
    <n v="0"/>
    <n v="0"/>
    <n v="0"/>
    <n v="1100000"/>
    <n v="0"/>
    <b v="0"/>
    <b v="0"/>
    <n v="0"/>
    <n v="0"/>
    <n v="0"/>
    <n v="1029304"/>
    <n v="0"/>
    <n v="0"/>
    <m/>
    <s v="MB"/>
    <n v="0"/>
    <s v="PJHarte"/>
    <b v="0"/>
    <b v="0"/>
    <b v="0"/>
    <b v="0"/>
    <b v="0"/>
    <n v="0"/>
    <b v="0"/>
    <m/>
    <n v="17"/>
    <m/>
    <n v="3250"/>
    <n v="750"/>
    <n v="1029304"/>
    <n v="39600"/>
    <n v="-23904"/>
    <n v="-2.3223459735899208E-2"/>
    <n v="-2.1730909090909092E-2"/>
    <n v="1521.4384508990317"/>
    <n v="36984"/>
    <n v="0"/>
    <n v="39600"/>
    <n v="1100000"/>
    <n v="3.7320574162679428E-2"/>
    <n v="3.5469856459330144E-2"/>
    <s v="0000012"/>
    <n v="5.4510058403634001E-2"/>
    <n v="53.941908713692946"/>
    <s v="12 Holland Place Chambers"/>
    <s v="Holland Place Chambers ASTs"/>
    <b v="0"/>
    <s v="AST"/>
    <s v="AST"/>
    <b v="0"/>
    <n v="0"/>
    <s v="070028"/>
    <n v="1922"/>
    <d v="2019-03-18T00:00:00"/>
    <s v="F012"/>
    <n v="0"/>
    <n v="2.6124401468979687E-2"/>
    <n v="3.6010741238739964E-2"/>
    <n v="1045000"/>
    <n v="0.95"/>
    <m/>
    <n v="37066"/>
    <n v="-23904"/>
    <s v="AST"/>
  </r>
  <r>
    <m/>
    <s v=""/>
    <n v="3454"/>
    <n v="0"/>
    <b v="0"/>
    <s v=""/>
    <s v="25"/>
    <s v="Randolph Crescent 1st Floor"/>
    <s v="W9"/>
    <x v="10"/>
    <s v="W9"/>
    <s v="4KB"/>
    <n v="3833"/>
    <m/>
    <n v="0"/>
    <n v="1116"/>
    <s v="RBS"/>
    <m/>
    <d v="1998-06-24T00:00:00"/>
    <m/>
    <m/>
    <d v="2018-08-25T00:00:00"/>
    <s v="19-Oct-2020"/>
    <n v="0"/>
    <n v="39000"/>
    <d v="2018-04-09T00:00:00"/>
    <d v="2018-04-25T00:00:00"/>
    <d v="2018-09-03T00:00:00"/>
    <d v="2018-09-06T00:00:00"/>
    <n v="4"/>
    <d v="2018-10-04T00:00:00"/>
    <m/>
    <m/>
    <n v="0"/>
    <s v="Vickers"/>
    <s v=""/>
    <s v=""/>
    <n v="0.03"/>
    <n v="0"/>
    <n v="20"/>
    <n v="0"/>
    <n v="1450000"/>
    <n v="1450000"/>
    <n v="0"/>
    <n v="0"/>
    <n v="0"/>
    <n v="0"/>
    <n v="0"/>
    <n v="0"/>
    <n v="1450000"/>
    <n v="0"/>
    <b v="0"/>
    <b v="0"/>
    <n v="0"/>
    <n v="0"/>
    <n v="0"/>
    <n v="253405"/>
    <n v="0"/>
    <n v="0"/>
    <m/>
    <s v="PY"/>
    <n v="0"/>
    <s v="Duffin"/>
    <b v="0"/>
    <b v="0"/>
    <b v="0"/>
    <b v="0"/>
    <b v="0"/>
    <n v="0"/>
    <b v="0"/>
    <n v="30"/>
    <n v="2"/>
    <n v="29"/>
    <n v="3250"/>
    <n v="750"/>
    <n v="253405"/>
    <n v="52200"/>
    <n v="1071895"/>
    <n v="4.2299678380458161"/>
    <n v="0.73923793103448276"/>
    <n v="1299.2831541218638"/>
    <n v="44200"/>
    <n v="0"/>
    <n v="52200"/>
    <n v="1450000"/>
    <n v="2.8312159709618874E-2"/>
    <n v="2.5529582577132486E-2"/>
    <s v="0000025"/>
    <n v="-0.11764705882352941"/>
    <n v="34.946236559139784"/>
    <s v="25 Randolph Crescent 1st Floor"/>
    <s v="Other AST Properties"/>
    <b v="0"/>
    <s v=""/>
    <s v="AST"/>
    <b v="0"/>
    <n v="0"/>
    <s v="121216"/>
    <n v="2178"/>
    <d v="2018-10-20T00:00:00"/>
    <s v="1st"/>
    <n v="0"/>
    <n v="1.9818511459225967E-2"/>
    <n v="0.13877784574100749"/>
    <n v="1377500"/>
    <n v="0.95"/>
    <m/>
    <n v="35167"/>
    <n v="1071895"/>
    <s v="AST"/>
  </r>
  <r>
    <m/>
    <s v=""/>
    <n v="2803"/>
    <n v="0"/>
    <b v="0"/>
    <s v=""/>
    <s v="20"/>
    <s v="Restoration Square"/>
    <s v="SW11"/>
    <x v="10"/>
    <s v="South West London (outer)"/>
    <s v="4KBpent"/>
    <n v="2077"/>
    <m/>
    <n v="0"/>
    <n v="976"/>
    <s v="Uncharged"/>
    <m/>
    <d v="2011-09-30T00:00:00"/>
    <m/>
    <m/>
    <d v="2015-03-31T00:00:00"/>
    <s v="22-May-2018"/>
    <n v="0"/>
    <n v="39480"/>
    <d v="2012-10-22T00:00:00"/>
    <d v="2013-06-14T00:00:00"/>
    <m/>
    <m/>
    <n v="4"/>
    <m/>
    <m/>
    <m/>
    <n v="0"/>
    <s v=""/>
    <s v=""/>
    <s v=""/>
    <n v="0.03"/>
    <n v="0"/>
    <n v="20"/>
    <n v="0"/>
    <n v="790000"/>
    <n v="735000"/>
    <n v="0"/>
    <n v="0"/>
    <n v="0"/>
    <n v="0"/>
    <n v="0"/>
    <n v="0"/>
    <n v="735000"/>
    <n v="0"/>
    <b v="0"/>
    <b v="0"/>
    <n v="0"/>
    <n v="0"/>
    <n v="0"/>
    <n v="688877"/>
    <n v="0"/>
    <n v="0"/>
    <m/>
    <s v="MB"/>
    <n v="0"/>
    <s v="blackwood"/>
    <b v="0"/>
    <b v="0"/>
    <b v="0"/>
    <b v="0"/>
    <b v="0"/>
    <n v="0"/>
    <b v="0"/>
    <m/>
    <n v="33"/>
    <m/>
    <n v="3290"/>
    <n v="759.23076923076928"/>
    <n v="688877"/>
    <n v="26460"/>
    <n v="-17087"/>
    <n v="-2.4804137748828892E-2"/>
    <n v="-2.3247619047619048E-2"/>
    <n v="753.07377049180332"/>
    <n v="36400"/>
    <n v="0"/>
    <n v="26460"/>
    <n v="735000"/>
    <n v="5.6541353383458649E-2"/>
    <n v="5.3566774078052271E-2"/>
    <s v="0000020"/>
    <n v="8.461538461538462E-2"/>
    <n v="40.450819672131146"/>
    <s v="20 Restoration Square"/>
    <s v="Restoration Square ASTs"/>
    <b v="0"/>
    <s v="AST"/>
    <s v=""/>
    <b v="0"/>
    <n v="0"/>
    <s v="018007"/>
    <n v="1514"/>
    <d v="2015-05-23T00:00:00"/>
    <s v="F020"/>
    <n v="0"/>
    <n v="3.95789466943956E-2"/>
    <n v="5.4295614456572071E-2"/>
    <n v="698250"/>
    <n v="0.95"/>
    <m/>
    <n v="37403"/>
    <n v="-17087"/>
    <s v="AST"/>
  </r>
  <r>
    <m/>
    <s v=""/>
    <n v="2792"/>
    <n v="0"/>
    <b v="0"/>
    <s v=""/>
    <s v="9"/>
    <s v="Restoration Square"/>
    <s v="SW11"/>
    <x v="10"/>
    <s v="South West London (outer)"/>
    <s v="4KBpent"/>
    <n v="2077"/>
    <m/>
    <n v="0"/>
    <n v="1347"/>
    <s v="Uncharged"/>
    <m/>
    <d v="2011-09-30T00:00:00"/>
    <m/>
    <m/>
    <d v="2018-03-26T00:00:00"/>
    <s v="26-Jul-2019"/>
    <n v="0"/>
    <n v="39520"/>
    <d v="2018-04-06T00:00:00"/>
    <d v="2018-05-18T00:00:00"/>
    <m/>
    <m/>
    <n v="4"/>
    <m/>
    <m/>
    <m/>
    <n v="0"/>
    <s v="First Union"/>
    <s v=""/>
    <s v=""/>
    <n v="0.03"/>
    <n v="0"/>
    <n v="20"/>
    <n v="0"/>
    <n v="1100000"/>
    <n v="1075000"/>
    <n v="0"/>
    <n v="0"/>
    <n v="0"/>
    <n v="0"/>
    <n v="0"/>
    <n v="0"/>
    <n v="1075000"/>
    <n v="0"/>
    <b v="0"/>
    <b v="0"/>
    <n v="0"/>
    <n v="0"/>
    <n v="0"/>
    <n v="719477"/>
    <n v="0"/>
    <n v="0"/>
    <m/>
    <s v="MB"/>
    <n v="0"/>
    <s v="N.Fleet"/>
    <b v="0"/>
    <b v="0"/>
    <b v="0"/>
    <b v="0"/>
    <b v="0"/>
    <n v="0"/>
    <b v="0"/>
    <m/>
    <n v="6"/>
    <m/>
    <n v="3293.3333333333335"/>
    <n v="760"/>
    <n v="719477"/>
    <n v="38700"/>
    <n v="263073"/>
    <n v="0.36564476696266873"/>
    <n v="0.24471906976744187"/>
    <n v="798.06978470675574"/>
    <n v="38220"/>
    <n v="0"/>
    <n v="38700"/>
    <n v="1075000"/>
    <n v="3.8697674418604652E-2"/>
    <n v="3.6663892288861688E-2"/>
    <s v="0000009"/>
    <n v="3.4013605442176874E-2"/>
    <n v="29.339272457312546"/>
    <s v="9 Restoration Square"/>
    <s v="Restoration Square ASTs"/>
    <b v="0"/>
    <s v="AST"/>
    <s v="AST"/>
    <b v="0"/>
    <n v="0"/>
    <s v="018007"/>
    <n v="1503"/>
    <d v="2018-07-27T00:00:00"/>
    <s v="F009"/>
    <n v="0"/>
    <n v="2.7088371631711031E-2"/>
    <n v="5.2041969374976543E-2"/>
    <n v="1021250"/>
    <n v="0.95"/>
    <m/>
    <n v="37443"/>
    <n v="263073"/>
    <s v="AST"/>
  </r>
  <r>
    <m/>
    <s v=""/>
    <n v="1709"/>
    <n v="0"/>
    <b v="0"/>
    <s v="To decide whether to let or sell this unit"/>
    <s v="6"/>
    <s v="Woodstock House (ast)"/>
    <s v="W1"/>
    <x v="10"/>
    <s v="W1"/>
    <s v="4KB"/>
    <n v="15419"/>
    <m/>
    <n v="0"/>
    <n v="754"/>
    <s v="Barclays"/>
    <d v="2006-04-26T00:00:00"/>
    <d v="1999-02-23T00:00:00"/>
    <m/>
    <m/>
    <d v="2018-11-04T00:00:00"/>
    <s v="Vacant"/>
    <n v="21"/>
    <n v="39996"/>
    <d v="2018-12-10T00:00:00"/>
    <d v="2019-02-15T00:00:00"/>
    <m/>
    <m/>
    <n v="4"/>
    <m/>
    <m/>
    <m/>
    <n v="0"/>
    <s v=""/>
    <s v="I.Mitchell"/>
    <s v=""/>
    <n v="0.03"/>
    <n v="0"/>
    <n v="20"/>
    <n v="0"/>
    <n v="1300000"/>
    <n v="1255000"/>
    <n v="0"/>
    <n v="0"/>
    <n v="0"/>
    <n v="0"/>
    <n v="0"/>
    <n v="0"/>
    <n v="1255000"/>
    <n v="0"/>
    <b v="1"/>
    <b v="0"/>
    <n v="0"/>
    <n v="0"/>
    <n v="0"/>
    <n v="287744"/>
    <n v="0"/>
    <n v="0"/>
    <m/>
    <s v="MB"/>
    <n v="0"/>
    <s v="N.Fleet"/>
    <b v="0"/>
    <b v="0"/>
    <b v="0"/>
    <b v="0"/>
    <b v="0"/>
    <n v="5"/>
    <b v="0"/>
    <m/>
    <n v="9"/>
    <m/>
    <n v="3333"/>
    <n v="769.15384615384619"/>
    <n v="287744"/>
    <n v="45180"/>
    <n v="859326"/>
    <n v="2.9864254337188614"/>
    <n v="0.68472191235059765"/>
    <n v="1664.4562334217508"/>
    <n v="39996"/>
    <n v="0"/>
    <n v="45180"/>
    <n v="1255000"/>
    <n v="3.3546655483329836E-2"/>
    <n v="2.0161878800587126E-2"/>
    <s v="0000006"/>
    <n v="0"/>
    <n v="53.04509283819629"/>
    <s v="6 Woodstock House (ast)"/>
    <s v="Units Vacant for Re-Housing"/>
    <b v="0"/>
    <s v="Vacant"/>
    <s v="AST"/>
    <b v="0"/>
    <n v="539"/>
    <s v="001081"/>
    <n v="474"/>
    <m/>
    <s v="F006"/>
    <n v="0"/>
    <n v="2.3482658438423589E-2"/>
    <n v="8.3539535142348756E-2"/>
    <n v="1192250"/>
    <n v="0.92500000000000004"/>
    <m/>
    <n v="24038"/>
    <n v="859326"/>
    <s v="AST"/>
  </r>
  <r>
    <m/>
    <s v=""/>
    <n v="3748"/>
    <n v="0"/>
    <b v="0"/>
    <s v=""/>
    <s v="52"/>
    <s v="Stamford Street"/>
    <s v="SE1"/>
    <x v="10"/>
    <s v="London City Fringe"/>
    <s v="Penthse"/>
    <n v="6714"/>
    <m/>
    <n v="0"/>
    <n v="1377"/>
    <s v="Uncharged"/>
    <m/>
    <d v="2015-05-29T00:00:00"/>
    <m/>
    <m/>
    <d v="2018-09-14T00:00:00"/>
    <s v="29-Feb-2020"/>
    <n v="0"/>
    <n v="43680"/>
    <d v="2018-10-12T00:00:00"/>
    <d v="2018-11-02T00:00:00"/>
    <d v="2018-11-09T00:00:00"/>
    <m/>
    <n v="4"/>
    <m/>
    <m/>
    <m/>
    <n v="0"/>
    <s v="Go Native"/>
    <s v=""/>
    <s v=""/>
    <n v="0.03"/>
    <n v="0"/>
    <n v="20"/>
    <n v="0"/>
    <n v="2100000"/>
    <n v="2040000"/>
    <n v="0"/>
    <n v="0"/>
    <n v="0"/>
    <n v="0"/>
    <n v="0"/>
    <n v="0"/>
    <n v="2040000"/>
    <n v="0"/>
    <b v="0"/>
    <b v="0"/>
    <n v="0"/>
    <n v="0"/>
    <n v="0"/>
    <n v="2092028"/>
    <n v="0"/>
    <n v="0"/>
    <m/>
    <s v="FC"/>
    <n v="0"/>
    <s v="N.Fleet"/>
    <b v="0"/>
    <b v="0"/>
    <b v="0"/>
    <b v="0"/>
    <b v="0"/>
    <n v="0"/>
    <b v="0"/>
    <n v="20"/>
    <n v="3"/>
    <m/>
    <n v="3640"/>
    <n v="840"/>
    <n v="2092028"/>
    <n v="73440"/>
    <n v="-227468"/>
    <n v="-0.10873085828679158"/>
    <n v="-0.11150392156862746"/>
    <n v="1481.4814814814815"/>
    <n v="44200"/>
    <n v="0"/>
    <n v="73440"/>
    <n v="2040000"/>
    <n v="2.2538699690402477E-2"/>
    <n v="1.9074303405572757E-2"/>
    <s v="0000052"/>
    <n v="-1.1764705882352941E-2"/>
    <n v="31.721132897603486"/>
    <s v="52 Stamford Street"/>
    <s v="Stamford Street ASTs"/>
    <b v="0"/>
    <s v=""/>
    <s v="AST"/>
    <b v="0"/>
    <n v="0"/>
    <s v="070029"/>
    <n v="2477"/>
    <d v="2018-12-01T00:00:00"/>
    <s v="F051"/>
    <n v="0"/>
    <n v="1.5777089514599496E-2"/>
    <n v="1.7669935584036161E-2"/>
    <n v="1938000"/>
    <n v="0.95"/>
    <m/>
    <n v="36966"/>
    <n v="-227468"/>
    <s v="AST"/>
  </r>
  <r>
    <m/>
    <s v=""/>
    <n v="3951"/>
    <n v="0"/>
    <b v="0"/>
    <s v="Was going for sale, but 26/10/16 now to refurbish for let rather than sell. Nov 2017 now choosing selling instead. April 2018 now furnished. May 2018 may consider letting again/instead. Aug 2018 offering for let or for sale, Sept 2018 now for let"/>
    <s v="46D"/>
    <s v="Gertrude Street"/>
    <s v="SW10"/>
    <x v="10"/>
    <s v="South West London (outer)"/>
    <s v="4KB"/>
    <n v="1178"/>
    <m/>
    <n v="0"/>
    <n v="1002"/>
    <s v="RBS"/>
    <m/>
    <d v="2007-08-13T00:00:00"/>
    <d v="2016-03-18T00:00:00"/>
    <m/>
    <d v="2016-03-30T00:00:00"/>
    <s v="17-Sep-2020"/>
    <n v="0"/>
    <n v="44200"/>
    <d v="2017-06-21T00:00:00"/>
    <d v="2017-11-17T00:00:00"/>
    <d v="2018-09-05T00:00:00"/>
    <d v="2018-09-10T00:00:00"/>
    <n v="4"/>
    <d v="2018-10-08T00:00:00"/>
    <m/>
    <m/>
    <n v="2"/>
    <s v="Kaye&amp;Carey"/>
    <s v="n/a"/>
    <s v="Kaye&amp;Carey"/>
    <n v="0.03"/>
    <n v="0"/>
    <n v="20"/>
    <n v="0"/>
    <n v="1600000"/>
    <n v="1500000"/>
    <n v="0"/>
    <n v="0"/>
    <n v="0"/>
    <n v="0"/>
    <n v="0"/>
    <n v="0"/>
    <n v="1500000"/>
    <n v="0"/>
    <b v="0"/>
    <b v="0"/>
    <n v="0"/>
    <n v="0"/>
    <n v="0"/>
    <n v="1018361"/>
    <n v="0"/>
    <n v="0"/>
    <m/>
    <s v="PY"/>
    <n v="0"/>
    <s v="Duffin"/>
    <b v="0"/>
    <b v="0"/>
    <b v="0"/>
    <b v="0"/>
    <b v="0"/>
    <n v="3"/>
    <b v="0"/>
    <n v="30"/>
    <n v="21"/>
    <n v="29"/>
    <n v="3683.3333333333335"/>
    <n v="850"/>
    <n v="1018361"/>
    <n v="54000"/>
    <n v="352639"/>
    <n v="0.34628093573889807"/>
    <n v="0.23509266666666667"/>
    <n v="1497.0059880239521"/>
    <n v="10894"/>
    <n v="0"/>
    <n v="54000"/>
    <n v="1500000"/>
    <n v="3.1017543859649124E-2"/>
    <n v="3.0190877192982458E-2"/>
    <s v="000046D"/>
    <n v="3.0572792362768495"/>
    <n v="44.11177644710579"/>
    <s v="46D Gertrude Street"/>
    <s v="Other AST Properties"/>
    <b v="0"/>
    <s v="AST"/>
    <s v="reg"/>
    <b v="0"/>
    <n v="0"/>
    <s v="008054"/>
    <n v="2687"/>
    <d v="2018-09-18T00:00:00"/>
    <s v="F000D"/>
    <n v="0"/>
    <n v="2.1712280331996452E-2"/>
    <n v="4.2246315402887584E-2"/>
    <n v="1425000"/>
    <n v="0.95"/>
    <m/>
    <n v="43022"/>
    <n v="352639"/>
    <s v="AST"/>
  </r>
  <r>
    <m/>
    <s v=""/>
    <n v="4204"/>
    <n v="0"/>
    <b v="0"/>
    <s v=""/>
    <s v="25"/>
    <s v="Randolph Crescent Grnd Floor"/>
    <s v="W9"/>
    <x v="10"/>
    <s v="Maidavale"/>
    <s v="2KB"/>
    <n v="3833"/>
    <m/>
    <n v="0"/>
    <n v="1165"/>
    <s v="Uncharged"/>
    <m/>
    <d v="1998-06-24T00:00:00"/>
    <d v="2017-07-13T00:00:00"/>
    <d v="2017-08-08T00:00:00"/>
    <d v="2017-08-08T00:00:00"/>
    <s v="11-Sep-2020"/>
    <n v="0"/>
    <n v="44200"/>
    <d v="2018-02-12T00:00:00"/>
    <d v="2018-08-09T00:00:00"/>
    <m/>
    <m/>
    <n v="4"/>
    <m/>
    <m/>
    <m/>
    <n v="0"/>
    <s v="Vickers"/>
    <s v=""/>
    <s v=""/>
    <n v="0.03"/>
    <n v="0"/>
    <n v="20"/>
    <n v="0"/>
    <n v="1300000"/>
    <n v="1500000"/>
    <n v="0"/>
    <n v="0"/>
    <n v="0"/>
    <n v="0"/>
    <n v="0"/>
    <n v="0"/>
    <n v="1500000"/>
    <n v="0"/>
    <b v="0"/>
    <b v="0"/>
    <n v="0"/>
    <n v="0"/>
    <n v="0"/>
    <n v="346855"/>
    <n v="0"/>
    <n v="0"/>
    <m/>
    <s v="PY"/>
    <n v="0"/>
    <s v="Duffin"/>
    <b v="0"/>
    <b v="0"/>
    <b v="0"/>
    <b v="0"/>
    <b v="0"/>
    <n v="0"/>
    <b v="0"/>
    <m/>
    <n v="25"/>
    <m/>
    <n v="3683.3333333333335"/>
    <n v="850"/>
    <n v="346855"/>
    <n v="54000"/>
    <n v="1024145"/>
    <n v="2.9526603335687822"/>
    <n v="0.68276333333333339"/>
    <n v="1287.5536480686694"/>
    <n v="13870"/>
    <n v="0"/>
    <n v="54000"/>
    <n v="1500000"/>
    <n v="3.1017543859649124E-2"/>
    <n v="2.8327719298245613E-2"/>
    <s v="0000025"/>
    <n v="2.1867339581831291"/>
    <n v="37.93991416309013"/>
    <s v="25 Randolph Crescent Grnd Floor"/>
    <s v="Other AST Properties"/>
    <b v="0"/>
    <s v=""/>
    <s v="reg"/>
    <b v="0"/>
    <n v="0"/>
    <s v="121216"/>
    <n v="2951"/>
    <d v="2018-09-13T00:00:00"/>
    <s v="GFF"/>
    <n v="0"/>
    <n v="2.1712280331996452E-2"/>
    <n v="0.11638004353404161"/>
    <n v="1425000"/>
    <n v="0.95"/>
    <m/>
    <n v="40367"/>
    <n v="1024145"/>
    <s v="AST"/>
  </r>
  <r>
    <m/>
    <s v=""/>
    <n v="3749"/>
    <n v="0"/>
    <b v="0"/>
    <s v=""/>
    <s v="53"/>
    <s v="Stamford Street"/>
    <s v="SE1"/>
    <x v="10"/>
    <s v="London City Fringe"/>
    <s v="Penthse"/>
    <n v="7133"/>
    <m/>
    <n v="0"/>
    <n v="1462"/>
    <s v="Uncharged"/>
    <m/>
    <d v="2015-05-29T00:00:00"/>
    <m/>
    <m/>
    <d v="2018-10-16T00:00:00"/>
    <s v="17-Feb-2020"/>
    <n v="0"/>
    <n v="45500"/>
    <d v="2016-05-23T00:00:00"/>
    <d v="2016-06-20T00:00:00"/>
    <d v="2018-10-30T00:00:00"/>
    <d v="2018-11-12T00:00:00"/>
    <n v="4"/>
    <d v="2018-12-10T00:00:00"/>
    <m/>
    <m/>
    <n v="0"/>
    <s v="Go Native"/>
    <s v=""/>
    <s v=""/>
    <n v="0.03"/>
    <n v="0"/>
    <n v="20"/>
    <n v="0"/>
    <n v="2100000"/>
    <n v="2040000"/>
    <n v="0"/>
    <n v="0"/>
    <n v="0"/>
    <n v="0"/>
    <n v="0"/>
    <n v="0"/>
    <n v="2040000"/>
    <n v="0"/>
    <b v="0"/>
    <b v="0"/>
    <n v="0"/>
    <n v="0"/>
    <n v="0"/>
    <n v="2079799"/>
    <n v="0"/>
    <n v="0"/>
    <m/>
    <s v="FC"/>
    <n v="0"/>
    <s v="N.Fleet"/>
    <b v="0"/>
    <b v="0"/>
    <b v="0"/>
    <b v="0"/>
    <b v="0"/>
    <n v="0"/>
    <b v="0"/>
    <n v="22"/>
    <n v="4"/>
    <n v="20"/>
    <n v="3791.6666666666665"/>
    <n v="875"/>
    <n v="2079799"/>
    <n v="73440"/>
    <n v="-215239"/>
    <n v="-0.10349028920583191"/>
    <n v="-0.10550931372549019"/>
    <n v="1395.3488372093022"/>
    <n v="80080"/>
    <n v="0"/>
    <n v="73440"/>
    <n v="2040000"/>
    <n v="2.3477812177502579E-2"/>
    <n v="1.9797213622291022E-2"/>
    <s v="0000053"/>
    <n v="-0.43181818181818182"/>
    <n v="31.121751025991792"/>
    <s v="53 Stamford Street"/>
    <s v="Stamford Street ASTs"/>
    <b v="0"/>
    <s v=""/>
    <s v="AST"/>
    <b v="0"/>
    <n v="0"/>
    <s v="070029"/>
    <n v="2478"/>
    <d v="2018-11-18T00:00:00"/>
    <s v="F053"/>
    <n v="0"/>
    <n v="1.6434468244374476E-2"/>
    <n v="1.8447455739713309E-2"/>
    <n v="1938000"/>
    <n v="0.95"/>
    <m/>
    <n v="38367"/>
    <n v="-215239"/>
    <s v="AST"/>
  </r>
  <r>
    <m/>
    <s v=""/>
    <n v="3696"/>
    <n v="0"/>
    <b v="0"/>
    <s v=""/>
    <s v="A"/>
    <s v="Stamford Street"/>
    <s v="SE1"/>
    <x v="10"/>
    <s v="London City Fringe"/>
    <s v="2KB"/>
    <n v="3060"/>
    <m/>
    <n v="0"/>
    <n v="629"/>
    <s v="Uncharged"/>
    <m/>
    <d v="2015-05-29T00:00:00"/>
    <m/>
    <m/>
    <d v="2018-08-25T00:00:00"/>
    <s v="19-Aug-2019"/>
    <n v="0"/>
    <n v="45864"/>
    <m/>
    <m/>
    <m/>
    <m/>
    <n v="4"/>
    <m/>
    <m/>
    <m/>
    <n v="0"/>
    <s v="Go Native"/>
    <s v=""/>
    <s v=""/>
    <n v="0.03"/>
    <n v="0"/>
    <n v="20"/>
    <n v="0"/>
    <n v="610000"/>
    <n v="600000"/>
    <n v="0"/>
    <n v="0"/>
    <n v="0"/>
    <n v="0"/>
    <n v="0"/>
    <n v="0"/>
    <n v="600000"/>
    <n v="0"/>
    <b v="0"/>
    <b v="0"/>
    <n v="0"/>
    <n v="0"/>
    <n v="0"/>
    <n v="511961"/>
    <n v="0"/>
    <n v="0"/>
    <m/>
    <s v="FC"/>
    <n v="0"/>
    <s v=""/>
    <b v="0"/>
    <b v="0"/>
    <b v="0"/>
    <b v="0"/>
    <b v="0"/>
    <n v="0"/>
    <b v="0"/>
    <m/>
    <m/>
    <m/>
    <n v="3822"/>
    <n v="882"/>
    <n v="511961"/>
    <n v="21600"/>
    <n v="36439"/>
    <n v="7.1175343434363159E-2"/>
    <n v="6.073166666666667E-2"/>
    <n v="953.89507154213038"/>
    <n v="58240"/>
    <n v="0"/>
    <n v="21600"/>
    <n v="600000"/>
    <n v="8.0463157894736848E-2"/>
    <n v="7.509473684210527E-2"/>
    <s v="A0000000"/>
    <n v="-0.21249999999999999"/>
    <n v="72.91573926868044"/>
    <s v="A Stamford Street"/>
    <s v="Stamford Street ASTs"/>
    <b v="0"/>
    <s v=""/>
    <s v="AST"/>
    <b v="0"/>
    <n v="0"/>
    <s v="070029"/>
    <n v="2425"/>
    <d v="2018-09-18T00:00:00"/>
    <s v="F00A"/>
    <n v="0"/>
    <n v="5.6324209567120205E-2"/>
    <n v="8.3607931072874689E-2"/>
    <n v="570000"/>
    <n v="0.95"/>
    <m/>
    <n v="42804"/>
    <n v="36439"/>
    <s v="AST"/>
  </r>
  <r>
    <m/>
    <s v=""/>
    <n v="3710"/>
    <n v="0"/>
    <b v="0"/>
    <s v=""/>
    <s v="14"/>
    <s v="Stamford Street"/>
    <s v="SE1"/>
    <x v="10"/>
    <s v="London City Fringe"/>
    <s v="3KB"/>
    <n v="3522"/>
    <m/>
    <n v="0"/>
    <n v="722"/>
    <s v="Uncharged"/>
    <m/>
    <d v="2015-05-29T00:00:00"/>
    <m/>
    <m/>
    <d v="2019-03-16T00:00:00"/>
    <s v="07-Aug-2019"/>
    <n v="0"/>
    <n v="46228"/>
    <d v="2018-11-13T00:00:00"/>
    <d v="2018-12-07T00:00:00"/>
    <d v="2018-12-04T00:00:00"/>
    <m/>
    <n v="4"/>
    <m/>
    <m/>
    <m/>
    <n v="0"/>
    <s v="Go Native"/>
    <s v=""/>
    <s v=""/>
    <n v="0.03"/>
    <n v="0"/>
    <n v="20"/>
    <n v="0"/>
    <n v="775000"/>
    <n v="785000"/>
    <n v="0"/>
    <n v="0"/>
    <n v="0"/>
    <n v="0"/>
    <n v="0"/>
    <n v="0"/>
    <n v="785000"/>
    <n v="0"/>
    <b v="0"/>
    <b v="0"/>
    <n v="0"/>
    <n v="0"/>
    <n v="0"/>
    <n v="647427"/>
    <n v="0"/>
    <n v="0"/>
    <m/>
    <s v="FC"/>
    <n v="0"/>
    <s v="N.Fleet"/>
    <b v="0"/>
    <b v="0"/>
    <b v="0"/>
    <b v="0"/>
    <b v="0"/>
    <n v="0"/>
    <b v="0"/>
    <n v="17"/>
    <n v="3"/>
    <m/>
    <n v="3852.3333333333335"/>
    <n v="889"/>
    <n v="647427"/>
    <n v="28260"/>
    <n v="70063"/>
    <n v="0.1082176060003676"/>
    <n v="8.9252229299363051E-2"/>
    <n v="1087.2576177285318"/>
    <n v="50960"/>
    <n v="0"/>
    <n v="28260"/>
    <n v="785000"/>
    <n v="6.1988602078444519E-2"/>
    <n v="5.7265839758632246E-2"/>
    <s v="0000014"/>
    <n v="-9.285714285714286E-2"/>
    <n v="64.02770083102493"/>
    <s v="14 Stamford Street"/>
    <s v="Stamford Street ASTs"/>
    <b v="0"/>
    <s v=""/>
    <s v="AST"/>
    <b v="0"/>
    <n v="0"/>
    <s v="070029"/>
    <n v="2439"/>
    <d v="2019-03-23T00:00:00"/>
    <s v="F014"/>
    <n v="0"/>
    <n v="4.3392020715949442E-2"/>
    <n v="6.5962649070860496E-2"/>
    <n v="745750"/>
    <n v="0.95"/>
    <m/>
    <n v="42706"/>
    <n v="70063"/>
    <s v="AST"/>
  </r>
  <r>
    <m/>
    <s v=""/>
    <n v="3201"/>
    <n v="0"/>
    <b v="0"/>
    <s v=""/>
    <s v="10"/>
    <s v="Holland Place Chambers"/>
    <s v="W8"/>
    <x v="10"/>
    <s v="West"/>
    <s v="4K2B"/>
    <n v="2763"/>
    <m/>
    <n v="0"/>
    <n v="1033"/>
    <s v="Uncharged"/>
    <m/>
    <d v="2013-03-22T00:00:00"/>
    <m/>
    <m/>
    <d v="2018-02-05T00:00:00"/>
    <s v="09-Aug-2019"/>
    <n v="0"/>
    <n v="46540"/>
    <d v="2018-02-26T00:00:00"/>
    <d v="2018-06-28T00:00:00"/>
    <m/>
    <m/>
    <n v="4"/>
    <m/>
    <m/>
    <m/>
    <n v="0"/>
    <s v="Bective"/>
    <s v=""/>
    <s v=""/>
    <n v="0.03"/>
    <n v="0"/>
    <n v="20"/>
    <n v="0"/>
    <n v="1425000"/>
    <n v="1500000"/>
    <n v="0"/>
    <n v="0"/>
    <n v="0"/>
    <n v="0"/>
    <n v="0"/>
    <n v="0"/>
    <n v="1500000"/>
    <n v="0"/>
    <b v="0"/>
    <b v="0"/>
    <n v="0"/>
    <n v="0"/>
    <n v="0"/>
    <n v="1400176"/>
    <n v="0"/>
    <n v="0"/>
    <m/>
    <s v="MB"/>
    <n v="0"/>
    <s v="PJHarte"/>
    <b v="0"/>
    <b v="0"/>
    <b v="0"/>
    <b v="0"/>
    <b v="0"/>
    <n v="0"/>
    <b v="0"/>
    <m/>
    <n v="17"/>
    <m/>
    <n v="3878.3333333333335"/>
    <n v="895"/>
    <n v="1400176"/>
    <n v="54000"/>
    <n v="-29176"/>
    <n v="-2.0837380443601377E-2"/>
    <n v="-1.9450666666666668E-2"/>
    <n v="1452.081316553727"/>
    <n v="43544"/>
    <n v="0"/>
    <n v="54000"/>
    <n v="1500000"/>
    <n v="3.265964912280702E-2"/>
    <n v="3.0720701754385966E-2"/>
    <s v="0000010"/>
    <n v="6.8803968399779536E-2"/>
    <n v="45.053242981606971"/>
    <s v="10 Holland Place Chambers"/>
    <s v="Holland Place Chambers ASTs"/>
    <b v="0"/>
    <s v="AST"/>
    <s v="AST"/>
    <b v="0"/>
    <n v="0"/>
    <s v="070028"/>
    <n v="1917"/>
    <d v="2018-08-10T00:00:00"/>
    <s v="F010"/>
    <n v="0"/>
    <n v="2.2861753996631557E-2"/>
    <n v="3.1265355212487571E-2"/>
    <n v="1425000"/>
    <n v="0.95"/>
    <m/>
    <n v="43777"/>
    <n v="-29176"/>
    <s v="AST"/>
  </r>
  <r>
    <m/>
    <s v=""/>
    <n v="3750"/>
    <n v="0"/>
    <b v="0"/>
    <s v=""/>
    <s v="54"/>
    <s v="Stamford Street (ast)"/>
    <s v="SE1"/>
    <x v="10"/>
    <s v="London City Fringe"/>
    <s v="Penthse"/>
    <n v="8453"/>
    <m/>
    <n v="0"/>
    <n v="1732"/>
    <s v="Uncharged"/>
    <m/>
    <d v="2015-05-29T00:00:00"/>
    <m/>
    <m/>
    <d v="2019-02-28T00:00:00"/>
    <s v="vacant"/>
    <n v="4"/>
    <n v="48204"/>
    <d v="2019-03-18T00:00:00"/>
    <d v="2019-03-29T00:00:00"/>
    <m/>
    <m/>
    <n v="4"/>
    <m/>
    <m/>
    <m/>
    <n v="0"/>
    <s v="Go Native"/>
    <s v=""/>
    <s v=""/>
    <n v="0.03"/>
    <n v="0"/>
    <n v="20"/>
    <n v="0"/>
    <n v="2100000"/>
    <n v="2040000"/>
    <n v="0"/>
    <n v="0"/>
    <n v="0"/>
    <n v="0"/>
    <n v="0"/>
    <n v="0"/>
    <n v="2040000"/>
    <n v="0"/>
    <b v="0"/>
    <b v="0"/>
    <n v="0"/>
    <n v="0"/>
    <n v="4500"/>
    <n v="2244757"/>
    <n v="0"/>
    <n v="0"/>
    <m/>
    <s v="FC"/>
    <n v="0"/>
    <s v="N.Fleet"/>
    <b v="0"/>
    <b v="0"/>
    <b v="0"/>
    <b v="0"/>
    <b v="0"/>
    <n v="0"/>
    <b v="0"/>
    <m/>
    <n v="1"/>
    <m/>
    <n v="4017"/>
    <n v="927"/>
    <n v="2249257"/>
    <n v="73440"/>
    <n v="-384697"/>
    <n v="-0.17103292331645517"/>
    <n v="-0.18857696078431371"/>
    <n v="1177.8290993071594"/>
    <n v="48204"/>
    <n v="0"/>
    <n v="73440"/>
    <n v="2040000"/>
    <n v="2.4873065015479878E-2"/>
    <n v="2.0511351909184728E-2"/>
    <s v="0000054"/>
    <n v="0"/>
    <n v="27.831408775981526"/>
    <s v="54 Stamford Street (ast)"/>
    <s v="ASTs On Market For Let"/>
    <b v="0"/>
    <s v=""/>
    <s v="AST"/>
    <b v="0"/>
    <n v="0"/>
    <s v="070029"/>
    <n v="2479"/>
    <m/>
    <s v="F054"/>
    <n v="2.5981524249422634"/>
    <n v="1.7411145214325872E-2"/>
    <n v="1.7708375561363659E-2"/>
    <n v="1938000"/>
    <n v="0.95"/>
    <m/>
    <n v="39751"/>
    <n v="-384697"/>
    <s v="AST"/>
  </r>
  <r>
    <m/>
    <s v=""/>
    <n v="1304"/>
    <n v="0"/>
    <b v="0"/>
    <s v=""/>
    <s v="46 UPPER"/>
    <s v="Gayton Road"/>
    <s v="NW3 1TU"/>
    <x v="10"/>
    <s v="NW3 &amp; N2"/>
    <s v="5KB"/>
    <n v="1500"/>
    <m/>
    <n v="0"/>
    <n v="1272"/>
    <s v="Barclays"/>
    <d v="2006-04-26T00:00:00"/>
    <d v="2003-06-17T00:00:00"/>
    <m/>
    <m/>
    <d v="2019-02-28T00:00:00"/>
    <s v="04-Sep-2020"/>
    <n v="0"/>
    <n v="48880"/>
    <d v="2018-01-22T00:00:00"/>
    <d v="2018-04-23T00:00:00"/>
    <m/>
    <m/>
    <n v="4"/>
    <m/>
    <m/>
    <m/>
    <n v="0"/>
    <s v="Savills"/>
    <s v=""/>
    <s v=""/>
    <n v="0.03"/>
    <n v="0"/>
    <n v="20"/>
    <n v="0"/>
    <n v="1500000"/>
    <n v="1500000"/>
    <n v="0"/>
    <n v="0"/>
    <n v="0"/>
    <n v="0"/>
    <n v="0"/>
    <n v="0"/>
    <n v="1500000"/>
    <n v="0"/>
    <b v="1"/>
    <b v="0"/>
    <n v="0"/>
    <n v="0"/>
    <n v="0"/>
    <n v="507905"/>
    <n v="0"/>
    <n v="0"/>
    <m/>
    <s v="MB"/>
    <n v="0"/>
    <s v="N.Fleet"/>
    <b v="0"/>
    <b v="0"/>
    <b v="0"/>
    <b v="0"/>
    <b v="0"/>
    <n v="0"/>
    <b v="0"/>
    <m/>
    <n v="13"/>
    <m/>
    <n v="4073.3333333333335"/>
    <n v="940"/>
    <n v="507905"/>
    <n v="54000"/>
    <n v="863095"/>
    <n v="1.6993236924227957"/>
    <n v="0.57539666666666667"/>
    <n v="1179.2452830188679"/>
    <n v="52000"/>
    <n v="0"/>
    <n v="54000"/>
    <n v="1500000"/>
    <n v="3.430175438596491E-2"/>
    <n v="3.2870877192982456E-2"/>
    <s v="6 UPPER"/>
    <n v="-0.06"/>
    <n v="38.427672955974842"/>
    <s v="46 UPPER Gayton Road"/>
    <s v="Other AST Properties"/>
    <b v="0"/>
    <s v="AST"/>
    <s v="AST"/>
    <b v="0"/>
    <n v="539"/>
    <s v="001096"/>
    <n v="368"/>
    <d v="2019-03-05T00:00:00"/>
    <s v="F0UM"/>
    <n v="0"/>
    <n v="2.4011227661266659E-2"/>
    <n v="9.2223939516248118E-2"/>
    <n v="1425000"/>
    <n v="0.95"/>
    <m/>
    <n v="46841"/>
    <n v="863095"/>
    <s v="AST"/>
  </r>
  <r>
    <m/>
    <s v=""/>
    <n v="3704"/>
    <n v="0"/>
    <b v="0"/>
    <s v=""/>
    <s v="8"/>
    <s v="Stamford Street"/>
    <s v="SE1"/>
    <x v="10"/>
    <s v="London City Fringe"/>
    <s v="2KB"/>
    <n v="3038"/>
    <m/>
    <n v="0"/>
    <n v="623"/>
    <s v="Uncharged"/>
    <m/>
    <d v="2015-05-29T00:00:00"/>
    <m/>
    <m/>
    <d v="2019-01-07T00:00:00"/>
    <s v="31-Jan-2020"/>
    <n v="0"/>
    <n v="50960"/>
    <d v="2019-01-14T00:00:00"/>
    <d v="2019-02-13T00:00:00"/>
    <m/>
    <m/>
    <n v="4"/>
    <m/>
    <m/>
    <m/>
    <n v="0"/>
    <s v="Go Native"/>
    <s v=""/>
    <s v=""/>
    <n v="0.03"/>
    <n v="0"/>
    <n v="20"/>
    <n v="0"/>
    <n v="610000"/>
    <n v="600000"/>
    <n v="0"/>
    <n v="0"/>
    <n v="0"/>
    <n v="0"/>
    <n v="0"/>
    <n v="0"/>
    <n v="600000"/>
    <n v="0"/>
    <b v="0"/>
    <b v="0"/>
    <n v="0"/>
    <n v="0"/>
    <n v="12500"/>
    <n v="511961"/>
    <n v="0"/>
    <n v="0"/>
    <m/>
    <s v="RB"/>
    <n v="0"/>
    <s v="N.Fleet"/>
    <b v="0"/>
    <b v="0"/>
    <b v="0"/>
    <b v="0"/>
    <b v="0"/>
    <n v="0"/>
    <b v="0"/>
    <m/>
    <n v="4"/>
    <m/>
    <n v="4246.666666666667"/>
    <n v="980"/>
    <n v="524461"/>
    <n v="21600"/>
    <n v="23939"/>
    <n v="4.5644957394353439E-2"/>
    <n v="3.9898333333333334E-2"/>
    <n v="963.08186195826647"/>
    <n v="22724"/>
    <n v="0"/>
    <n v="21600"/>
    <n v="600000"/>
    <n v="8.9403508771929818E-2"/>
    <n v="8.4073684210526314E-2"/>
    <s v="0000008"/>
    <n v="1.242562929061785"/>
    <n v="81.797752808988761"/>
    <s v="8 Stamford Street"/>
    <s v="Stamford Street ASTs"/>
    <b v="0"/>
    <s v=""/>
    <s v="AST"/>
    <b v="0"/>
    <n v="0"/>
    <s v="070029"/>
    <n v="2433"/>
    <d v="2019-02-13T00:00:00"/>
    <s v="F008"/>
    <n v="20.064205457463885"/>
    <n v="6.2582455074577992E-2"/>
    <n v="9.3604786302081605E-2"/>
    <n v="570000"/>
    <n v="0.95"/>
    <m/>
    <n v="47922"/>
    <n v="23939"/>
    <s v="AST"/>
  </r>
  <r>
    <m/>
    <s v=""/>
    <n v="3709"/>
    <n v="0"/>
    <b v="0"/>
    <s v=""/>
    <s v="13"/>
    <s v="Stamford Street"/>
    <s v="SE1"/>
    <x v="10"/>
    <s v="London City Fringe"/>
    <s v="2KB"/>
    <n v="2884"/>
    <m/>
    <n v="0"/>
    <n v="592"/>
    <s v="Uncharged"/>
    <m/>
    <d v="2015-05-29T00:00:00"/>
    <m/>
    <m/>
    <d v="2018-02-03T00:00:00"/>
    <s v="30-Sep-2019"/>
    <n v="0"/>
    <n v="50960"/>
    <d v="2016-08-01T00:00:00"/>
    <d v="2016-08-04T00:00:00"/>
    <m/>
    <m/>
    <n v="4"/>
    <m/>
    <m/>
    <m/>
    <n v="0"/>
    <s v="Go Native"/>
    <s v=""/>
    <s v=""/>
    <n v="0.03"/>
    <n v="0"/>
    <n v="20"/>
    <n v="0"/>
    <n v="610000"/>
    <n v="600000"/>
    <n v="0"/>
    <n v="0"/>
    <n v="0"/>
    <n v="0"/>
    <n v="0"/>
    <n v="0"/>
    <n v="600000"/>
    <n v="0"/>
    <b v="0"/>
    <b v="0"/>
    <n v="0"/>
    <n v="0"/>
    <n v="0"/>
    <n v="546344"/>
    <n v="0"/>
    <n v="0"/>
    <m/>
    <s v="FC"/>
    <n v="0"/>
    <s v="N.Fleet"/>
    <b v="0"/>
    <b v="0"/>
    <b v="0"/>
    <b v="0"/>
    <b v="0"/>
    <n v="0"/>
    <b v="0"/>
    <m/>
    <n v="0"/>
    <m/>
    <n v="4246.666666666667"/>
    <n v="980"/>
    <n v="546344"/>
    <n v="21600"/>
    <n v="2056"/>
    <n v="3.7631968137290792E-3"/>
    <n v="3.4266666666666668E-3"/>
    <n v="1013.5135135135135"/>
    <n v="46355"/>
    <n v="0"/>
    <n v="21600"/>
    <n v="600000"/>
    <n v="8.9403508771929818E-2"/>
    <n v="8.4343859649122804E-2"/>
    <s v="0000013"/>
    <n v="9.9342034300506962E-2"/>
    <n v="86.081081081081081"/>
    <s v="13 Stamford Street"/>
    <s v="Stamford Street ASTs"/>
    <b v="0"/>
    <s v=""/>
    <s v="AST"/>
    <b v="0"/>
    <n v="0"/>
    <s v="070029"/>
    <n v="2438"/>
    <d v="2018-09-30T00:00:00"/>
    <s v="F013"/>
    <n v="0"/>
    <n v="6.2582455074577992E-2"/>
    <n v="8.7995841447878989E-2"/>
    <n v="570000"/>
    <n v="0.95"/>
    <m/>
    <n v="48076"/>
    <n v="2056"/>
    <s v="AST"/>
  </r>
  <r>
    <m/>
    <s v=""/>
    <n v="3699"/>
    <n v="0"/>
    <b v="0"/>
    <s v=""/>
    <s v="3"/>
    <s v="Stamford Street"/>
    <s v="SE1"/>
    <x v="10"/>
    <s v="London City Fringe"/>
    <s v="2KB"/>
    <n v="3214"/>
    <m/>
    <n v="0"/>
    <n v="650"/>
    <s v="Uncharged"/>
    <m/>
    <d v="2015-05-29T00:00:00"/>
    <m/>
    <m/>
    <d v="2019-02-20T00:00:00"/>
    <s v="10-Aug-2019"/>
    <n v="0"/>
    <n v="50960"/>
    <d v="2016-01-27T00:00:00"/>
    <d v="2016-02-10T00:00:00"/>
    <m/>
    <m/>
    <n v="4"/>
    <m/>
    <m/>
    <m/>
    <n v="0"/>
    <s v="Go Native"/>
    <s v=""/>
    <s v=""/>
    <n v="0.03"/>
    <n v="0"/>
    <n v="20"/>
    <n v="0"/>
    <n v="610000"/>
    <n v="600000"/>
    <n v="0"/>
    <n v="0"/>
    <n v="0"/>
    <n v="0"/>
    <n v="0"/>
    <n v="0"/>
    <n v="600000"/>
    <n v="0"/>
    <b v="0"/>
    <b v="0"/>
    <n v="0"/>
    <n v="0"/>
    <n v="0"/>
    <n v="543065"/>
    <n v="0"/>
    <n v="0"/>
    <m/>
    <s v="FC"/>
    <n v="0"/>
    <s v="N.Fleet"/>
    <b v="0"/>
    <b v="0"/>
    <b v="0"/>
    <b v="0"/>
    <b v="0"/>
    <n v="0"/>
    <b v="0"/>
    <m/>
    <n v="2"/>
    <m/>
    <n v="4246.666666666667"/>
    <n v="980"/>
    <n v="543065"/>
    <n v="21600"/>
    <n v="5335"/>
    <n v="9.8238700708018385E-3"/>
    <n v="8.8916666666666675E-3"/>
    <n v="923.07692307692309"/>
    <n v="50952"/>
    <n v="0"/>
    <n v="21600"/>
    <n v="600000"/>
    <n v="8.9403508771929818E-2"/>
    <n v="8.376491228070175E-2"/>
    <s v="0000003"/>
    <n v="1.5701051970482021E-4"/>
    <n v="78.400000000000006"/>
    <s v="3 Stamford Street"/>
    <s v="Stamford Street ASTs"/>
    <b v="0"/>
    <s v=""/>
    <s v="AST"/>
    <b v="0"/>
    <n v="0"/>
    <s v="070029"/>
    <n v="2428"/>
    <d v="2019-03-16T00:00:00"/>
    <s v="F003"/>
    <n v="0"/>
    <n v="6.2582455074577992E-2"/>
    <n v="8.791949398322485E-2"/>
    <n v="570000"/>
    <n v="0.95"/>
    <m/>
    <n v="47746"/>
    <n v="5335"/>
    <s v="AST"/>
  </r>
  <r>
    <m/>
    <s v=""/>
    <n v="3718"/>
    <n v="0"/>
    <b v="0"/>
    <s v=""/>
    <s v="22"/>
    <s v="Stamford Street"/>
    <s v="SE1"/>
    <x v="10"/>
    <s v="London City Fringe"/>
    <s v="2KB"/>
    <n v="2884"/>
    <m/>
    <n v="0"/>
    <n v="591"/>
    <s v="Uncharged"/>
    <m/>
    <d v="2015-05-29T00:00:00"/>
    <m/>
    <m/>
    <m/>
    <s v="30-May-2019"/>
    <n v="0"/>
    <n v="50960"/>
    <d v="2019-01-31T00:00:00"/>
    <d v="2019-02-20T00:00:00"/>
    <m/>
    <m/>
    <n v="4"/>
    <m/>
    <m/>
    <m/>
    <n v="0"/>
    <s v="Go Native"/>
    <s v=""/>
    <s v=""/>
    <n v="0.03"/>
    <n v="0"/>
    <n v="20"/>
    <n v="0"/>
    <n v="610000"/>
    <n v="600000"/>
    <n v="0"/>
    <n v="0"/>
    <n v="0"/>
    <n v="0"/>
    <n v="0"/>
    <n v="0"/>
    <n v="600000"/>
    <n v="0"/>
    <b v="0"/>
    <b v="0"/>
    <n v="0"/>
    <n v="0"/>
    <n v="25000"/>
    <n v="554608"/>
    <n v="0"/>
    <n v="0"/>
    <m/>
    <s v="FC"/>
    <n v="0"/>
    <s v="N.Fleet"/>
    <b v="0"/>
    <b v="0"/>
    <b v="0"/>
    <b v="0"/>
    <b v="0"/>
    <n v="0"/>
    <b v="0"/>
    <m/>
    <n v="2"/>
    <m/>
    <n v="4246.666666666667"/>
    <n v="980"/>
    <n v="579608"/>
    <n v="21600"/>
    <n v="-31208"/>
    <n v="-5.3843287187202382E-2"/>
    <n v="-5.2013333333333335E-2"/>
    <n v="1015.2284263959391"/>
    <n v="23830"/>
    <n v="0"/>
    <n v="21600"/>
    <n v="600000"/>
    <n v="8.9403508771929818E-2"/>
    <n v="8.4343859649122804E-2"/>
    <s v="0000022"/>
    <n v="1.1384809064204784"/>
    <n v="86.226734348561763"/>
    <s v="22 Stamford Street"/>
    <s v="Stamford Street ASTs"/>
    <b v="0"/>
    <s v=""/>
    <s v="AST"/>
    <b v="0"/>
    <n v="0"/>
    <s v="070029"/>
    <n v="2447"/>
    <d v="2019-02-22T00:00:00"/>
    <s v="F022"/>
    <n v="42.301184433164131"/>
    <n v="6.2582455074577992E-2"/>
    <n v="8.6684649337910744E-2"/>
    <n v="570000"/>
    <n v="0.95"/>
    <m/>
    <n v="48076"/>
    <n v="-31208"/>
    <s v="AST"/>
  </r>
  <r>
    <m/>
    <s v=""/>
    <n v="3713"/>
    <n v="0"/>
    <b v="0"/>
    <s v=""/>
    <s v="17"/>
    <s v="Stamford Street"/>
    <s v="SE1"/>
    <x v="10"/>
    <s v="London City Fringe"/>
    <s v="2KB"/>
    <n v="3236"/>
    <m/>
    <n v="0"/>
    <n v="662"/>
    <s v="Uncharged"/>
    <m/>
    <d v="2015-05-29T00:00:00"/>
    <m/>
    <m/>
    <d v="2018-01-01T00:00:00"/>
    <s v="30-Mar-2019"/>
    <n v="0"/>
    <n v="50960"/>
    <d v="2018-01-15T00:00:00"/>
    <d v="2018-02-07T00:00:00"/>
    <m/>
    <m/>
    <n v="4"/>
    <m/>
    <m/>
    <m/>
    <n v="0"/>
    <s v="Go Native"/>
    <s v=""/>
    <s v=""/>
    <n v="0.03"/>
    <n v="0"/>
    <n v="20"/>
    <n v="0"/>
    <n v="610000"/>
    <n v="600000"/>
    <n v="0"/>
    <n v="0"/>
    <n v="0"/>
    <n v="0"/>
    <n v="0"/>
    <n v="0"/>
    <n v="600000"/>
    <n v="0"/>
    <b v="0"/>
    <b v="0"/>
    <n v="0"/>
    <n v="0"/>
    <n v="0"/>
    <n v="635654"/>
    <n v="0"/>
    <n v="0"/>
    <m/>
    <s v="FC"/>
    <n v="0"/>
    <s v="N.Fleet"/>
    <b v="0"/>
    <b v="0"/>
    <b v="0"/>
    <b v="0"/>
    <b v="0"/>
    <n v="0"/>
    <b v="0"/>
    <m/>
    <n v="3"/>
    <m/>
    <n v="4246.666666666667"/>
    <n v="980"/>
    <n v="635654"/>
    <n v="21600"/>
    <n v="-87254"/>
    <n v="-0.13726650032879523"/>
    <n v="-0.14542333333333332"/>
    <n v="906.34441087613288"/>
    <n v="58968"/>
    <n v="0"/>
    <n v="21600"/>
    <n v="600000"/>
    <n v="8.9403508771929818E-2"/>
    <n v="8.372631578947369E-2"/>
    <s v="0000017"/>
    <n v="-0.13580246913580246"/>
    <n v="76.978851963746223"/>
    <s v="17 Stamford Street"/>
    <s v="Stamford Street ASTs"/>
    <b v="0"/>
    <s v=""/>
    <s v="AST"/>
    <b v="0"/>
    <n v="0"/>
    <s v="070029"/>
    <n v="2442"/>
    <d v="2018-09-10T00:00:00"/>
    <s v="F017"/>
    <n v="0"/>
    <n v="6.2582455074577992E-2"/>
    <n v="7.50785804856101E-2"/>
    <n v="570000"/>
    <n v="0.95"/>
    <m/>
    <n v="47724"/>
    <n v="-87254"/>
    <s v="AST"/>
  </r>
  <r>
    <m/>
    <s v=""/>
    <n v="3733"/>
    <n v="0"/>
    <b v="0"/>
    <s v=""/>
    <s v="37"/>
    <s v="Stamford Street"/>
    <s v="SE1"/>
    <x v="10"/>
    <s v="London City Fringe"/>
    <s v="2KB"/>
    <n v="2730"/>
    <m/>
    <n v="0"/>
    <n v="558"/>
    <s v="Uncharged"/>
    <m/>
    <d v="2015-05-29T00:00:00"/>
    <m/>
    <m/>
    <m/>
    <s v="01-Sep-2019"/>
    <n v="0"/>
    <n v="50960"/>
    <d v="2019-02-18T00:00:00"/>
    <d v="2019-03-07T00:00:00"/>
    <m/>
    <m/>
    <n v="4"/>
    <m/>
    <m/>
    <m/>
    <n v="0"/>
    <s v="Go Native"/>
    <s v=""/>
    <s v=""/>
    <n v="0.03"/>
    <n v="0"/>
    <n v="20"/>
    <n v="0"/>
    <n v="610000"/>
    <n v="600000"/>
    <n v="0"/>
    <n v="0"/>
    <n v="0"/>
    <n v="0"/>
    <n v="0"/>
    <n v="0"/>
    <n v="600000"/>
    <n v="0"/>
    <b v="0"/>
    <b v="0"/>
    <n v="0"/>
    <n v="0"/>
    <n v="19500"/>
    <n v="586587"/>
    <n v="0"/>
    <n v="0"/>
    <m/>
    <s v="FC"/>
    <n v="0"/>
    <s v="N.Fleet"/>
    <b v="0"/>
    <b v="0"/>
    <b v="0"/>
    <b v="0"/>
    <b v="0"/>
    <n v="0"/>
    <b v="0"/>
    <m/>
    <n v="2"/>
    <m/>
    <n v="4246.666666666667"/>
    <n v="980"/>
    <n v="606087"/>
    <n v="21600"/>
    <n v="-57687"/>
    <n v="-9.5179404936914999E-2"/>
    <n v="-9.6144999999999994E-2"/>
    <n v="1075.2688172043011"/>
    <n v="23295"/>
    <n v="0"/>
    <n v="21600"/>
    <n v="600000"/>
    <n v="8.9403508771929818E-2"/>
    <n v="8.4614035087719294E-2"/>
    <s v="0000037"/>
    <n v="1.1875939042713028"/>
    <n v="91.326164874551978"/>
    <s v="37 Stamford Street"/>
    <s v="Stamford Street ASTs"/>
    <b v="0"/>
    <s v=""/>
    <s v="AST"/>
    <b v="0"/>
    <n v="0"/>
    <s v="070029"/>
    <n v="2462"/>
    <d v="2019-03-02T00:00:00"/>
    <s v="F037"/>
    <n v="34.946236559139784"/>
    <n v="6.2582455074577992E-2"/>
    <n v="8.2221392564103879E-2"/>
    <n v="570000"/>
    <n v="0.95"/>
    <m/>
    <n v="48230"/>
    <n v="-57687"/>
    <s v="AST"/>
  </r>
  <r>
    <d v="2001-03-09T00:00:00"/>
    <s v="12:34:55"/>
    <n v="31"/>
    <n v="7"/>
    <b v="0"/>
    <s v="August 2018 trialling LRC short term letting company,"/>
    <s v="3"/>
    <s v="Blandford Street"/>
    <s v="W1"/>
    <x v="10"/>
    <s v="W1"/>
    <s v="2KB"/>
    <n v="1536"/>
    <m/>
    <n v="0"/>
    <n v="430"/>
    <s v="Barclays"/>
    <d v="2005-11-15T00:00:00"/>
    <d v="1998-06-12T00:00:00"/>
    <m/>
    <m/>
    <d v="2018-08-20T00:00:00"/>
    <s v="on-going"/>
    <n v="0"/>
    <n v="51046"/>
    <d v="2014-06-02T00:00:00"/>
    <d v="2014-07-30T00:00:00"/>
    <m/>
    <m/>
    <n v="4"/>
    <m/>
    <m/>
    <m/>
    <n v="0"/>
    <s v="LRC"/>
    <s v=""/>
    <s v=""/>
    <n v="0.03"/>
    <n v="0"/>
    <n v="20"/>
    <n v="6698"/>
    <n v="670000"/>
    <n v="670000"/>
    <n v="0"/>
    <n v="0"/>
    <n v="0"/>
    <n v="0"/>
    <n v="0"/>
    <n v="0"/>
    <n v="670000"/>
    <n v="0"/>
    <b v="0"/>
    <b v="0"/>
    <n v="0"/>
    <n v="0"/>
    <n v="0"/>
    <n v="215236"/>
    <n v="0"/>
    <n v="0"/>
    <d v="1998-11-04T00:00:00"/>
    <s v="AL"/>
    <n v="0"/>
    <s v="Duffin"/>
    <b v="0"/>
    <b v="0"/>
    <b v="0"/>
    <b v="0"/>
    <b v="0"/>
    <n v="1"/>
    <b v="1"/>
    <m/>
    <n v="8"/>
    <m/>
    <n v="4253.833333333333"/>
    <n v="981.65384615384619"/>
    <n v="215236"/>
    <n v="24120"/>
    <n v="397144"/>
    <n v="1.8451560147930643"/>
    <n v="0.59275223880597017"/>
    <n v="1558.1395348837209"/>
    <n v="23400"/>
    <n v="0"/>
    <n v="24120"/>
    <n v="670000"/>
    <n v="8.0197957580518467E-2"/>
    <n v="7.6937941869599374E-2"/>
    <s v="0000003"/>
    <n v="1.1814529914529914"/>
    <n v="118.71162790697674"/>
    <s v="3 Blandford Street"/>
    <s v="Blandford Street ASTs"/>
    <b v="0"/>
    <s v="Vacant"/>
    <s v="AST"/>
    <b v="0"/>
    <n v="539"/>
    <s v="004007"/>
    <n v="7"/>
    <d v="2018-08-21T00:00:00"/>
    <s v="F003"/>
    <n v="0"/>
    <n v="5.6138569350328772E-2"/>
    <n v="0.22752234756267539"/>
    <n v="636500"/>
    <n v="0.95"/>
    <m/>
    <n v="48971"/>
    <n v="397144"/>
    <s v="AST"/>
  </r>
  <r>
    <d v="2001-10-05T00:00:00"/>
    <s v="11:19:34"/>
    <n v="30"/>
    <n v="7"/>
    <b v="0"/>
    <s v="July 2018 trialling Lavanda short term letting company, so showing as continuously 'on-going' to incorporate all the short term lets.  Rent is as per first letting, annualised."/>
    <s v="2"/>
    <s v="Blandford Street"/>
    <s v="W1"/>
    <x v="10"/>
    <s v="W1"/>
    <s v="3KB"/>
    <n v="2305"/>
    <m/>
    <n v="0"/>
    <n v="552"/>
    <s v="Barclays"/>
    <d v="2005-11-15T00:00:00"/>
    <d v="1998-06-12T00:00:00"/>
    <m/>
    <m/>
    <d v="2018-03-21T00:00:00"/>
    <s v="on-going"/>
    <n v="0"/>
    <n v="54750"/>
    <d v="2016-03-03T00:00:00"/>
    <d v="2016-03-05T00:00:00"/>
    <d v="2018-04-02T00:00:00"/>
    <m/>
    <n v="4"/>
    <m/>
    <m/>
    <m/>
    <n v="0"/>
    <s v="Lavanda"/>
    <s v=""/>
    <s v="TBA"/>
    <n v="0.03"/>
    <n v="0"/>
    <n v="20"/>
    <n v="8989"/>
    <n v="850000"/>
    <n v="850000"/>
    <n v="0"/>
    <n v="0"/>
    <n v="0"/>
    <n v="0"/>
    <n v="0"/>
    <n v="0"/>
    <n v="850000"/>
    <n v="0"/>
    <b v="1"/>
    <b v="0"/>
    <n v="0"/>
    <n v="0"/>
    <n v="0"/>
    <n v="221883"/>
    <n v="0"/>
    <n v="0"/>
    <d v="1998-11-04T00:00:00"/>
    <s v="FC"/>
    <n v="0"/>
    <s v="Askey"/>
    <b v="0"/>
    <b v="0"/>
    <b v="0"/>
    <b v="0"/>
    <b v="0"/>
    <n v="2"/>
    <b v="1"/>
    <n v="52"/>
    <n v="0"/>
    <m/>
    <n v="4562.5"/>
    <n v="1052.8846153846155"/>
    <n v="221883"/>
    <n v="30600"/>
    <n v="555017"/>
    <n v="2.5013948792832257"/>
    <n v="0.65296117647058827"/>
    <n v="1539.855072463768"/>
    <n v="28340"/>
    <n v="0"/>
    <n v="30600"/>
    <n v="850000"/>
    <n v="6.7801857585139319E-2"/>
    <n v="6.4279876160990707E-2"/>
    <s v="0000002"/>
    <n v="0.93189837685250532"/>
    <n v="99.184782608695656"/>
    <s v="2 Blandford Street"/>
    <s v="Blandford Street ASTs"/>
    <b v="0"/>
    <s v="AST"/>
    <s v="AST"/>
    <b v="0"/>
    <n v="539"/>
    <s v="004007"/>
    <n v="6"/>
    <d v="2018-08-05T00:00:00"/>
    <s v="F002"/>
    <n v="0"/>
    <n v="4.7461299501336394E-2"/>
    <n v="0.23393410040426713"/>
    <n v="807500"/>
    <n v="0.95"/>
    <m/>
    <n v="51906"/>
    <n v="555017"/>
    <s v="AST"/>
  </r>
  <r>
    <d v="2001-03-08T00:00:00"/>
    <s v="16:47:50"/>
    <n v="32"/>
    <n v="7"/>
    <b v="0"/>
    <s v="July 2018 trialling Lavanda short term letting company, so showing as continuously 'on-going' to incorporate all the short term lets.  Rent is as per first letting, annualised."/>
    <s v="4"/>
    <s v="Blandford Street"/>
    <s v="W1"/>
    <x v="10"/>
    <s v="W1"/>
    <s v="3KB"/>
    <n v="2305"/>
    <m/>
    <n v="0"/>
    <n v="545"/>
    <s v="Barclays"/>
    <d v="2005-11-15T00:00:00"/>
    <d v="1998-06-12T00:00:00"/>
    <m/>
    <m/>
    <d v="2018-06-30T00:00:00"/>
    <s v="on-going"/>
    <n v="0"/>
    <n v="54750"/>
    <d v="2015-11-02T00:00:00"/>
    <d v="2015-12-02T00:00:00"/>
    <m/>
    <m/>
    <n v="4"/>
    <m/>
    <m/>
    <m/>
    <n v="0"/>
    <s v="Lavanda"/>
    <s v=""/>
    <s v=""/>
    <n v="0.03"/>
    <n v="0"/>
    <n v="20"/>
    <n v="8989"/>
    <n v="850000"/>
    <n v="850000"/>
    <n v="0"/>
    <n v="0"/>
    <n v="0"/>
    <n v="0"/>
    <n v="0"/>
    <n v="0"/>
    <n v="850000"/>
    <n v="0"/>
    <b v="1"/>
    <b v="0"/>
    <n v="0"/>
    <n v="0"/>
    <n v="0"/>
    <n v="238103"/>
    <n v="0"/>
    <n v="0"/>
    <d v="1998-11-04T00:00:00"/>
    <s v="FC"/>
    <n v="0"/>
    <s v="Askey"/>
    <b v="0"/>
    <b v="0"/>
    <b v="0"/>
    <b v="0"/>
    <b v="0"/>
    <n v="3"/>
    <b v="1"/>
    <m/>
    <n v="4"/>
    <m/>
    <n v="4562.5"/>
    <n v="1052.8846153846155"/>
    <n v="238103"/>
    <n v="30600"/>
    <n v="538797"/>
    <n v="2.2628736303196515"/>
    <n v="0.63387882352941172"/>
    <n v="1559.6330275229359"/>
    <n v="23400"/>
    <n v="0"/>
    <n v="30600"/>
    <n v="850000"/>
    <n v="6.7801857585139319E-2"/>
    <n v="6.4279876160990707E-2"/>
    <s v="0000004"/>
    <n v="1.3397435897435896"/>
    <n v="100.45871559633028"/>
    <s v="4 Blandford Street"/>
    <s v="Blandford Street ASTs"/>
    <b v="0"/>
    <s v="AST"/>
    <s v="AST"/>
    <b v="0"/>
    <n v="539"/>
    <s v="004007"/>
    <n v="8"/>
    <d v="2018-08-16T00:00:00"/>
    <s v="F004"/>
    <n v="0"/>
    <n v="4.7461299501336394E-2"/>
    <n v="0.21799809326215966"/>
    <n v="807500"/>
    <n v="0.95"/>
    <m/>
    <n v="51906"/>
    <n v="538797"/>
    <s v="AST"/>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m/>
    <m/>
    <m/>
    <m/>
    <m/>
    <m/>
    <m/>
    <m/>
    <x v="8"/>
    <m/>
    <m/>
    <m/>
    <m/>
    <m/>
    <m/>
    <m/>
    <m/>
    <m/>
    <m/>
    <m/>
    <m/>
    <m/>
    <m/>
    <m/>
    <m/>
    <m/>
    <m/>
    <m/>
    <m/>
    <m/>
    <m/>
    <m/>
    <m/>
    <m/>
    <m/>
    <m/>
    <m/>
    <m/>
    <m/>
    <m/>
    <m/>
    <m/>
    <m/>
    <m/>
    <m/>
    <m/>
    <m/>
    <m/>
    <m/>
    <m/>
    <m/>
    <m/>
    <m/>
    <m/>
    <m/>
    <m/>
    <m/>
    <m/>
    <m/>
    <m/>
    <m/>
    <m/>
    <m/>
    <m/>
    <m/>
    <m/>
    <m/>
    <m/>
    <m/>
    <m/>
    <m/>
    <m/>
    <m/>
    <m/>
    <m/>
    <m/>
    <m/>
    <m/>
    <m/>
    <m/>
    <m/>
    <m/>
    <m/>
    <m/>
    <m/>
    <m/>
    <m/>
    <m/>
    <m/>
    <m/>
    <m/>
    <m/>
    <m/>
    <m/>
    <m/>
    <m/>
    <m/>
    <m/>
    <m/>
    <m/>
    <m/>
    <m/>
    <m/>
    <m/>
    <m/>
    <m/>
    <m/>
    <m/>
    <m/>
  </r>
  <r>
    <m/>
    <s v=""/>
    <n v="3725"/>
    <n v="0"/>
    <b v="0"/>
    <s v=""/>
    <s v="29"/>
    <s v="Stamford Street"/>
    <s v="SE1"/>
    <x v="10"/>
    <s v="London City Fringe"/>
    <s v="3KB L"/>
    <n v="4139"/>
    <m/>
    <n v="0"/>
    <n v="848"/>
    <s v="Uncharged"/>
    <m/>
    <d v="2015-05-29T00:00:00"/>
    <m/>
    <m/>
    <d v="2018-11-30T00:00:00"/>
    <s v="27-Apr-2019"/>
    <n v="0"/>
    <n v="62964"/>
    <d v="2017-08-09T00:00:00"/>
    <d v="2017-09-04T00:00:00"/>
    <m/>
    <m/>
    <n v="4"/>
    <m/>
    <m/>
    <m/>
    <n v="0"/>
    <s v="Go Native"/>
    <s v=""/>
    <s v=""/>
    <n v="0.03"/>
    <n v="0"/>
    <n v="20"/>
    <n v="0"/>
    <n v="875000"/>
    <n v="875000"/>
    <n v="0"/>
    <n v="0"/>
    <n v="0"/>
    <n v="0"/>
    <n v="0"/>
    <n v="0"/>
    <n v="875000"/>
    <n v="0"/>
    <b v="0"/>
    <b v="0"/>
    <n v="0"/>
    <n v="0"/>
    <n v="0"/>
    <n v="842358"/>
    <n v="0"/>
    <n v="0"/>
    <m/>
    <s v="FC"/>
    <n v="0"/>
    <s v="N.Fleet"/>
    <b v="0"/>
    <b v="0"/>
    <b v="0"/>
    <b v="0"/>
    <b v="0"/>
    <n v="0"/>
    <b v="0"/>
    <m/>
    <n v="3"/>
    <m/>
    <n v="5247"/>
    <n v="1210.8461538461538"/>
    <n v="842358"/>
    <n v="31500"/>
    <n v="-42608"/>
    <n v="-5.0581819131533146E-2"/>
    <n v="-4.8694857142857144E-2"/>
    <n v="1031.8396226415093"/>
    <n v="29900"/>
    <n v="0"/>
    <n v="31500"/>
    <n v="875000"/>
    <n v="7.5746165413533836E-2"/>
    <n v="7.0766917293233089E-2"/>
    <s v="0000029"/>
    <n v="1.1058193979933111"/>
    <n v="74.25"/>
    <s v="29 Stamford Street"/>
    <s v="Stamford Street ASTs"/>
    <b v="0"/>
    <s v=""/>
    <s v="AST"/>
    <b v="0"/>
    <n v="0"/>
    <s v="070029"/>
    <n v="2454"/>
    <d v="2019-01-12T00:00:00"/>
    <s v="F029"/>
    <n v="0"/>
    <n v="5.3022314886509027E-2"/>
    <n v="6.9833728652188259E-2"/>
    <n v="831250"/>
    <n v="0.95"/>
    <m/>
    <n v="58825"/>
    <n v="-42608"/>
    <s v="AST"/>
  </r>
  <r>
    <m/>
    <s v=""/>
    <n v="3703"/>
    <n v="0"/>
    <b v="0"/>
    <s v=""/>
    <s v="7"/>
    <s v="Stamford Street"/>
    <s v="SE1"/>
    <x v="10"/>
    <s v="London City Fringe"/>
    <s v="3KB L"/>
    <n v="4337"/>
    <m/>
    <n v="0"/>
    <n v="890"/>
    <s v="Uncharged"/>
    <m/>
    <d v="2015-05-29T00:00:00"/>
    <m/>
    <m/>
    <d v="2018-12-05T00:00:00"/>
    <s v="27-Apr-2019"/>
    <n v="0"/>
    <n v="62972"/>
    <d v="2018-10-12T00:00:00"/>
    <d v="2018-11-02T00:00:00"/>
    <m/>
    <d v="2019-01-07T00:00:00"/>
    <n v="4"/>
    <d v="2019-02-04T00:00:00"/>
    <m/>
    <m/>
    <n v="0"/>
    <s v="Go Native"/>
    <s v=""/>
    <s v=""/>
    <n v="0.03"/>
    <n v="0"/>
    <n v="20"/>
    <n v="0"/>
    <n v="875000"/>
    <n v="875000"/>
    <n v="0"/>
    <n v="0"/>
    <n v="0"/>
    <n v="0"/>
    <n v="0"/>
    <n v="0"/>
    <n v="875000"/>
    <n v="0"/>
    <b v="0"/>
    <b v="0"/>
    <n v="0"/>
    <n v="0"/>
    <n v="0"/>
    <n v="791916"/>
    <n v="0"/>
    <n v="0"/>
    <m/>
    <s v="FC"/>
    <n v="0"/>
    <s v="N.Fleet"/>
    <b v="0"/>
    <b v="0"/>
    <b v="0"/>
    <b v="0"/>
    <b v="0"/>
    <n v="0"/>
    <b v="0"/>
    <m/>
    <n v="3"/>
    <n v="12"/>
    <n v="5247.666666666667"/>
    <n v="1211"/>
    <n v="791916"/>
    <n v="31500"/>
    <n v="7834"/>
    <n v="9.8924633420716338E-3"/>
    <n v="8.9531428571428574E-3"/>
    <n v="983.14606741573039"/>
    <n v="68255"/>
    <n v="0"/>
    <n v="31500"/>
    <n v="875000"/>
    <n v="7.5755789473684207E-2"/>
    <n v="7.053834586466165E-2"/>
    <s v="0000007"/>
    <n v="-7.7400923009303346E-2"/>
    <n v="70.755056179775281"/>
    <s v="7 Stamford Street"/>
    <s v="Stamford Street ASTs"/>
    <b v="0"/>
    <s v=""/>
    <s v="AST"/>
    <b v="0"/>
    <n v="0"/>
    <s v="070029"/>
    <n v="2432"/>
    <d v="2019-01-26T00:00:00"/>
    <s v="F007"/>
    <n v="0"/>
    <n v="5.302905172849956E-2"/>
    <n v="7.4041943842528754E-2"/>
    <n v="831250"/>
    <n v="0.95"/>
    <m/>
    <n v="58635"/>
    <n v="7834"/>
    <s v="AST"/>
  </r>
  <r>
    <m/>
    <s v=""/>
    <n v="3701"/>
    <n v="0"/>
    <b v="0"/>
    <s v=""/>
    <s v="5"/>
    <s v="Stamford Street"/>
    <s v="SE1"/>
    <x v="10"/>
    <s v="London City Fringe"/>
    <s v="3KB"/>
    <n v="3852"/>
    <m/>
    <n v="0"/>
    <n v="790"/>
    <s v="Uncharged"/>
    <m/>
    <d v="2015-05-29T00:00:00"/>
    <m/>
    <m/>
    <d v="2018-09-10T00:00:00"/>
    <s v="27-Apr-2019"/>
    <n v="0"/>
    <n v="62976"/>
    <d v="2018-09-13T00:00:00"/>
    <d v="2018-10-05T00:00:00"/>
    <m/>
    <m/>
    <n v="4"/>
    <m/>
    <m/>
    <m/>
    <n v="0"/>
    <s v="Go Native"/>
    <s v=""/>
    <s v=""/>
    <n v="0.03"/>
    <n v="0"/>
    <n v="20"/>
    <n v="0"/>
    <n v="775000"/>
    <n v="785000"/>
    <n v="0"/>
    <n v="0"/>
    <n v="0"/>
    <n v="0"/>
    <n v="0"/>
    <n v="0"/>
    <n v="785000"/>
    <n v="0"/>
    <b v="0"/>
    <b v="0"/>
    <n v="0"/>
    <n v="0"/>
    <n v="0"/>
    <n v="639707"/>
    <n v="0"/>
    <n v="0"/>
    <m/>
    <s v="FC"/>
    <n v="0"/>
    <s v="N.Fleet"/>
    <b v="0"/>
    <b v="0"/>
    <b v="0"/>
    <b v="0"/>
    <b v="0"/>
    <n v="0"/>
    <b v="0"/>
    <m/>
    <n v="3"/>
    <m/>
    <n v="5248"/>
    <n v="1211.0769230769231"/>
    <n v="639707"/>
    <n v="28260"/>
    <n v="77783"/>
    <n v="0.12159160365604879"/>
    <n v="9.9086624203821652E-2"/>
    <n v="993.6708860759494"/>
    <n v="26000"/>
    <n v="0"/>
    <n v="28260"/>
    <n v="785000"/>
    <n v="8.4446530338585318E-2"/>
    <n v="7.9281260476030846E-2"/>
    <s v="0000005"/>
    <n v="1.4221538461538461"/>
    <n v="79.71645569620253"/>
    <s v="5 Stamford Street"/>
    <s v="Stamford Street ASTs"/>
    <b v="0"/>
    <s v=""/>
    <s v="AST"/>
    <b v="0"/>
    <n v="0"/>
    <s v="070029"/>
    <n v="2430"/>
    <d v="2019-01-12T00:00:00"/>
    <s v="F005"/>
    <n v="0"/>
    <n v="5.9112570230328634E-2"/>
    <n v="9.2423562662281328E-2"/>
    <n v="745750"/>
    <n v="0.95"/>
    <m/>
    <n v="59124"/>
    <n v="77783"/>
    <s v="AST"/>
  </r>
  <r>
    <m/>
    <s v=""/>
    <n v="2156"/>
    <n v="0"/>
    <b v="0"/>
    <s v=""/>
    <s v="25A"/>
    <s v="Randolph Crescent Base"/>
    <s v="W9"/>
    <x v="10"/>
    <s v="West London (outer)"/>
    <s v="5kb"/>
    <n v="3621"/>
    <m/>
    <n v="0"/>
    <n v="1484"/>
    <s v="Uncharged"/>
    <m/>
    <d v="2007-08-24T00:00:00"/>
    <m/>
    <m/>
    <d v="2017-07-28T00:00:00"/>
    <s v="29-Aug-2019"/>
    <n v="0"/>
    <n v="65000"/>
    <d v="2017-08-14T00:00:00"/>
    <d v="2017-08-28T00:00:00"/>
    <m/>
    <m/>
    <n v="4"/>
    <m/>
    <m/>
    <m/>
    <n v="0"/>
    <s v="Vickers"/>
    <s v=""/>
    <s v=""/>
    <n v="0.03"/>
    <n v="0"/>
    <n v="20"/>
    <n v="0"/>
    <n v="2200000"/>
    <n v="2200000"/>
    <n v="0"/>
    <n v="0"/>
    <n v="0"/>
    <n v="0"/>
    <n v="0"/>
    <n v="0"/>
    <n v="2200000"/>
    <n v="0"/>
    <b v="0"/>
    <b v="0"/>
    <n v="0"/>
    <n v="0"/>
    <n v="0"/>
    <n v="2022416"/>
    <n v="0"/>
    <n v="0"/>
    <m/>
    <s v="PY"/>
    <n v="0"/>
    <s v="Duffin"/>
    <b v="0"/>
    <b v="0"/>
    <b v="0"/>
    <b v="0"/>
    <b v="0"/>
    <n v="0"/>
    <b v="0"/>
    <m/>
    <n v="2"/>
    <m/>
    <n v="5416.666666666667"/>
    <n v="1250"/>
    <n v="2022416"/>
    <n v="79200"/>
    <n v="-11616"/>
    <n v="-5.7436254460012182E-3"/>
    <n v="-5.28E-3"/>
    <n v="1482.4797843665767"/>
    <n v="81948"/>
    <n v="0"/>
    <n v="79200"/>
    <n v="2200000"/>
    <n v="3.1100478468899521E-2"/>
    <n v="2.9110047846889951E-2"/>
    <s v="000025A"/>
    <n v="-0.2068140772197003"/>
    <n v="43.80053908355795"/>
    <s v="25A Randolph Crescent Base"/>
    <s v="Other AST Properties"/>
    <b v="0"/>
    <s v="AST"/>
    <s v="AST"/>
    <b v="0"/>
    <n v="539"/>
    <s v="001153"/>
    <n v="831"/>
    <d v="2017-08-30T00:00:00"/>
    <s v="F025A"/>
    <n v="0"/>
    <n v="2.1770334557483069E-2"/>
    <n v="3.0082831623167539E-2"/>
    <n v="2090000"/>
    <n v="0.95"/>
    <m/>
    <n v="60840"/>
    <n v="-11616"/>
    <s v="AST"/>
  </r>
  <r>
    <m/>
    <s v=""/>
    <n v="3753"/>
    <n v="0"/>
    <b v="0"/>
    <s v=""/>
    <s v="57"/>
    <s v="Stamford Street"/>
    <s v="SE1"/>
    <x v="10"/>
    <s v="London City Fringe"/>
    <s v="3KB L"/>
    <n v="4139"/>
    <m/>
    <n v="0"/>
    <n v="849"/>
    <s v="Uncharged"/>
    <m/>
    <d v="2015-05-29T00:00:00"/>
    <m/>
    <m/>
    <m/>
    <s v="27-Jun-2019"/>
    <n v="0"/>
    <n v="65520"/>
    <d v="2018-11-13T00:00:00"/>
    <d v="2018-12-07T00:00:00"/>
    <m/>
    <m/>
    <n v="4"/>
    <m/>
    <m/>
    <m/>
    <n v="0"/>
    <s v="Go Native"/>
    <s v=""/>
    <s v=""/>
    <n v="0.03"/>
    <n v="0"/>
    <n v="20"/>
    <n v="0"/>
    <n v="875000"/>
    <n v="875000"/>
    <n v="0"/>
    <n v="0"/>
    <n v="0"/>
    <n v="0"/>
    <n v="0"/>
    <n v="0"/>
    <n v="875000"/>
    <n v="0"/>
    <b v="0"/>
    <b v="0"/>
    <n v="0"/>
    <n v="0"/>
    <n v="0"/>
    <n v="883042"/>
    <n v="0"/>
    <n v="0"/>
    <m/>
    <s v="FC"/>
    <n v="0"/>
    <s v="N.Fleet"/>
    <b v="0"/>
    <b v="0"/>
    <b v="0"/>
    <b v="0"/>
    <b v="0"/>
    <n v="0"/>
    <b v="0"/>
    <m/>
    <n v="3"/>
    <m/>
    <n v="5460"/>
    <n v="1260"/>
    <n v="883042"/>
    <n v="31500"/>
    <n v="-83292"/>
    <n v="-9.4323939291675818E-2"/>
    <n v="-9.5190857142857147E-2"/>
    <n v="1030.6242638398116"/>
    <n v="35464"/>
    <n v="0"/>
    <n v="31500"/>
    <n v="875000"/>
    <n v="7.8821052631578944E-2"/>
    <n v="7.3841804511278197E-2"/>
    <s v="0000057"/>
    <n v="0.84750733137829914"/>
    <n v="77.173144876325082"/>
    <s v="57 Stamford Street"/>
    <s v="Stamford Street ASTs"/>
    <b v="0"/>
    <s v=""/>
    <s v="AST"/>
    <b v="0"/>
    <n v="0"/>
    <s v="070029"/>
    <n v="2482"/>
    <d v="2018-12-29T00:00:00"/>
    <s v="F057"/>
    <n v="0"/>
    <n v="5.5174735902485089E-2"/>
    <n v="6.9510849993545037E-2"/>
    <n v="831250"/>
    <n v="0.95"/>
    <m/>
    <n v="61381"/>
    <n v="-83292"/>
    <s v="AST"/>
  </r>
  <r>
    <m/>
    <s v=""/>
    <n v="3737"/>
    <n v="0"/>
    <b v="0"/>
    <s v=""/>
    <s v="41"/>
    <s v="Stamford Street"/>
    <s v="SE1"/>
    <x v="10"/>
    <s v="London City Fringe"/>
    <s v="3KB"/>
    <n v="3522"/>
    <m/>
    <n v="0"/>
    <n v="723"/>
    <s v="Uncharged"/>
    <m/>
    <d v="2015-05-29T00:00:00"/>
    <m/>
    <m/>
    <d v="2018-10-11T00:00:00"/>
    <s v="26-Jun-2019"/>
    <n v="0"/>
    <n v="73000"/>
    <d v="2018-10-31T00:00:00"/>
    <d v="2018-11-21T00:00:00"/>
    <m/>
    <m/>
    <n v="4"/>
    <m/>
    <m/>
    <m/>
    <n v="0"/>
    <s v="Go Native"/>
    <s v=""/>
    <s v=""/>
    <n v="0.03"/>
    <n v="0"/>
    <n v="20"/>
    <n v="0"/>
    <n v="775000"/>
    <n v="785000"/>
    <n v="0"/>
    <n v="0"/>
    <n v="0"/>
    <n v="0"/>
    <n v="0"/>
    <n v="0"/>
    <n v="785000"/>
    <n v="0"/>
    <b v="0"/>
    <b v="0"/>
    <n v="0"/>
    <n v="0"/>
    <n v="0"/>
    <n v="688036"/>
    <n v="0"/>
    <n v="0"/>
    <m/>
    <s v="FC"/>
    <n v="0"/>
    <s v="N.Fleet"/>
    <b v="0"/>
    <b v="0"/>
    <b v="0"/>
    <b v="0"/>
    <b v="0"/>
    <n v="0"/>
    <b v="0"/>
    <m/>
    <n v="3"/>
    <m/>
    <n v="6083.333333333333"/>
    <n v="1403.8461538461538"/>
    <n v="688036"/>
    <n v="28260"/>
    <n v="29454"/>
    <n v="4.2808806515938116E-2"/>
    <n v="3.7521019108280255E-2"/>
    <n v="1085.7538035961272"/>
    <n v="30160"/>
    <n v="0"/>
    <n v="28260"/>
    <n v="785000"/>
    <n v="9.7888032182366747E-2"/>
    <n v="9.3165269862554481E-2"/>
    <s v="0000041"/>
    <n v="1.4204244031830238"/>
    <n v="100.96818810511756"/>
    <s v="41 Stamford Street"/>
    <s v="Stamford Street ASTs"/>
    <b v="0"/>
    <s v=""/>
    <s v="AST"/>
    <b v="0"/>
    <n v="0"/>
    <s v="070029"/>
    <n v="2466"/>
    <d v="2018-12-27T00:00:00"/>
    <s v="F041"/>
    <n v="0"/>
    <n v="6.8521621360740442E-2"/>
    <n v="0.10098018126958473"/>
    <n v="745750"/>
    <n v="0.95"/>
    <m/>
    <n v="69478"/>
    <n v="29454"/>
    <s v="AST"/>
  </r>
  <r>
    <m/>
    <s v=""/>
    <n v="4178"/>
    <n v="0"/>
    <b v="0"/>
    <s v=""/>
    <s v="25"/>
    <s v="Randolph Cresent Top Floor"/>
    <s v="W9"/>
    <x v="10"/>
    <s v="Maidavale"/>
    <s v="6kb"/>
    <n v="4364"/>
    <m/>
    <n v="0"/>
    <n v="1880"/>
    <s v="Uncharged"/>
    <m/>
    <d v="2017-04-13T00:00:00"/>
    <m/>
    <m/>
    <m/>
    <s v="30-Jun-2022"/>
    <n v="0"/>
    <n v="77234"/>
    <m/>
    <m/>
    <m/>
    <m/>
    <n v="4"/>
    <m/>
    <m/>
    <m/>
    <n v="0"/>
    <s v=""/>
    <s v=""/>
    <s v=""/>
    <n v="0.03"/>
    <n v="0"/>
    <n v="20"/>
    <n v="0"/>
    <n v="2800000"/>
    <n v="2600000"/>
    <n v="0"/>
    <n v="0"/>
    <n v="0"/>
    <n v="0"/>
    <n v="0"/>
    <n v="0"/>
    <n v="2600000"/>
    <n v="0"/>
    <b v="0"/>
    <b v="0"/>
    <n v="0"/>
    <n v="0"/>
    <n v="0"/>
    <n v="2802213"/>
    <n v="0"/>
    <n v="0"/>
    <m/>
    <s v="PY"/>
    <n v="0"/>
    <s v=""/>
    <b v="0"/>
    <b v="0"/>
    <b v="0"/>
    <b v="0"/>
    <b v="0"/>
    <n v="0"/>
    <b v="0"/>
    <m/>
    <m/>
    <m/>
    <n v="6436.166666666667"/>
    <n v="1485.2692307692307"/>
    <n v="2802213"/>
    <n v="93600"/>
    <n v="-425813"/>
    <n v="-0.15195597194074825"/>
    <n v="-0.16377423076923078"/>
    <n v="1382.9787234042553"/>
    <n v="72824"/>
    <n v="0"/>
    <n v="93600"/>
    <n v="2600000"/>
    <n v="3.1268825910931171E-2"/>
    <n v="2.9502024291497977E-2"/>
    <s v="0000025"/>
    <n v="6.0556959244205205E-2"/>
    <n v="41.081914893617018"/>
    <s v="25 Randolph Cresent Top Floor"/>
    <s v="Other AST Properties"/>
    <b v="0"/>
    <s v="AST"/>
    <s v="AST"/>
    <b v="0"/>
    <n v="0"/>
    <s v="083001"/>
    <n v="2924"/>
    <d v="2013-03-07T00:00:00"/>
    <s v="FSFF"/>
    <n v="0"/>
    <n v="2.1888177764898369E-2"/>
    <n v="2.6004447199409895E-2"/>
    <n v="2470000"/>
    <n v="0.95"/>
    <m/>
    <n v="72870"/>
    <n v="-425813"/>
    <s v="AST"/>
  </r>
  <r>
    <m/>
    <s v=""/>
    <n v="3676"/>
    <n v="0"/>
    <b v="0"/>
    <s v="21/9/15 lessee gave up short lease.  Negotiated front vaults issue before marketing for sale autumn 2016.  April 2017 sale fell through so now decided to modernise and then let for 2 years.  First let from 24/8/17"/>
    <s v="2AT27"/>
    <s v="Egerton Gardens"/>
    <s v="SW3"/>
    <x v="10"/>
    <s v="South West London (inner)"/>
    <s v="6kb"/>
    <n v="6865"/>
    <m/>
    <n v="0"/>
    <n v="1803"/>
    <s v="Uncharged"/>
    <m/>
    <d v="2013-11-28T00:00:00"/>
    <d v="2015-03-19T00:00:00"/>
    <d v="2015-09-19T00:00:00"/>
    <d v="2015-09-21T00:00:00"/>
    <s v="24-Aug-2019"/>
    <n v="0"/>
    <n v="77664"/>
    <d v="2017-05-02T00:00:00"/>
    <d v="2017-06-19T00:00:00"/>
    <d v="2017-06-29T00:00:00"/>
    <m/>
    <n v="4"/>
    <m/>
    <m/>
    <m/>
    <n v="2"/>
    <s v="JLL"/>
    <s v="WedlakeBell"/>
    <s v="JLL"/>
    <n v="0.03"/>
    <n v="0"/>
    <n v="20"/>
    <n v="0"/>
    <n v="3100000"/>
    <n v="3000000"/>
    <n v="0"/>
    <n v="0"/>
    <n v="0"/>
    <n v="0"/>
    <n v="0"/>
    <n v="0"/>
    <n v="3000000"/>
    <n v="0"/>
    <b v="0"/>
    <b v="0"/>
    <n v="0"/>
    <n v="0"/>
    <n v="0"/>
    <n v="2723804"/>
    <n v="0"/>
    <n v="0"/>
    <m/>
    <s v="DS"/>
    <n v="1"/>
    <s v="Duffin"/>
    <b v="0"/>
    <b v="0"/>
    <b v="0"/>
    <b v="0"/>
    <b v="0"/>
    <n v="2"/>
    <b v="0"/>
    <n v="91"/>
    <n v="6"/>
    <m/>
    <n v="6472"/>
    <n v="1493.5384615384614"/>
    <n v="2723804"/>
    <n v="108000"/>
    <n v="18196"/>
    <n v="6.6803631979393523E-3"/>
    <n v="6.0653333333333332E-3"/>
    <n v="1663.8935108153078"/>
    <n v="75400"/>
    <n v="0"/>
    <n v="108000"/>
    <n v="3000000"/>
    <n v="2.7250526315789475E-2"/>
    <n v="2.4841754385964913E-2"/>
    <s v="002AT27"/>
    <n v="3.0026525198938992E-2"/>
    <n v="43.074875207986686"/>
    <s v="2AT27 Egerton Gardens"/>
    <s v="Other AST Properties"/>
    <b v="0"/>
    <s v="AST"/>
    <s v="s/lease"/>
    <b v="0"/>
    <n v="0"/>
    <s v="008069"/>
    <n v="2404"/>
    <d v="2017-08-25T00:00:00"/>
    <s v="F002"/>
    <n v="0"/>
    <n v="1.9075368096201046E-2"/>
    <n v="2.5992692572593328E-2"/>
    <n v="2850000"/>
    <n v="0.95"/>
    <m/>
    <n v="70799"/>
    <n v="18196"/>
    <s v="AST"/>
  </r>
  <r>
    <m/>
    <s v=""/>
    <n v="4323"/>
    <n v="0"/>
    <b v="0"/>
    <s v="June 2018: we have a 5 year lease for Lyvly to manage this unit, but with a 3 year break clause hence that expiry date is the one currently showing. Estimated rent showing as per any updates from Accounts dept.  Last updated December 2018."/>
    <s v="36"/>
    <s v="Cheriton Square (lyvly) (vac)"/>
    <s v="SW12"/>
    <x v="2"/>
    <s v="South West London/surrey"/>
    <s v="6K2B"/>
    <n v="0"/>
    <m/>
    <n v="0"/>
    <n v="1976"/>
    <s v="Uncharged"/>
    <m/>
    <d v="2018-03-19T00:00:00"/>
    <m/>
    <m/>
    <d v="2018-03-19T00:00:00"/>
    <s v="18-Jun-2021"/>
    <n v="0"/>
    <n v="95400"/>
    <d v="2018-03-19T00:00:00"/>
    <d v="2018-06-22T00:00:00"/>
    <m/>
    <m/>
    <n v="4"/>
    <m/>
    <m/>
    <m/>
    <n v="0"/>
    <s v=""/>
    <s v=""/>
    <s v=""/>
    <n v="0.03"/>
    <n v="0"/>
    <n v="20"/>
    <n v="0"/>
    <n v="0"/>
    <n v="1400000"/>
    <n v="0"/>
    <n v="0"/>
    <n v="0"/>
    <n v="0"/>
    <n v="0"/>
    <n v="0"/>
    <n v="1400000"/>
    <n v="0"/>
    <b v="0"/>
    <b v="0"/>
    <n v="0"/>
    <n v="0"/>
    <n v="0"/>
    <n v="1423685"/>
    <n v="0"/>
    <n v="0"/>
    <m/>
    <s v="MB"/>
    <n v="0"/>
    <s v="Lyvly"/>
    <b v="0"/>
    <b v="0"/>
    <b v="0"/>
    <b v="0"/>
    <b v="0"/>
    <n v="1"/>
    <b v="0"/>
    <m/>
    <n v="13"/>
    <m/>
    <n v="7950"/>
    <n v="1834.6153846153845"/>
    <n v="1423685"/>
    <n v="50400"/>
    <n v="-144085"/>
    <n v="-0.10120567400794417"/>
    <n v="-0.10291785714285714"/>
    <n v="708.50202429149795"/>
    <n v="87360"/>
    <n v="0"/>
    <n v="50400"/>
    <n v="1400000"/>
    <n v="7.172932330827067E-2"/>
    <n v="7.172932330827067E-2"/>
    <s v="0000036"/>
    <n v="9.2032967032967039E-2"/>
    <n v="48.279352226720647"/>
    <s v="36 Cheriton Square (lyvly) (vac)"/>
    <s v="Lyvly ASTs"/>
    <b v="0"/>
    <s v=""/>
    <s v="vac"/>
    <b v="0"/>
    <n v="0"/>
    <s v="070040"/>
    <n v="3071"/>
    <d v="2018-06-18T00:00:00"/>
    <s v="H036"/>
    <n v="0"/>
    <n v="5.0210525460709303E-2"/>
    <n v="6.7009204985653423E-2"/>
    <n v="1330000"/>
    <n v="0.95"/>
    <m/>
    <n v="95400"/>
    <n v="-144085"/>
    <s v="AST"/>
  </r>
  <r>
    <m/>
    <m/>
    <m/>
    <m/>
    <m/>
    <m/>
    <m/>
    <m/>
    <m/>
    <x v="8"/>
    <m/>
    <m/>
    <m/>
    <m/>
    <m/>
    <m/>
    <m/>
    <m/>
    <m/>
    <m/>
    <m/>
    <m/>
    <m/>
    <m/>
    <m/>
    <m/>
    <m/>
    <m/>
    <m/>
    <m/>
    <m/>
    <m/>
    <m/>
    <m/>
    <m/>
    <m/>
    <m/>
    <m/>
    <m/>
    <m/>
    <m/>
    <m/>
    <m/>
    <m/>
    <m/>
    <m/>
    <m/>
    <m/>
    <m/>
    <m/>
    <m/>
    <m/>
    <m/>
    <m/>
    <m/>
    <m/>
    <m/>
    <m/>
    <m/>
    <m/>
    <m/>
    <m/>
    <m/>
    <m/>
    <m/>
    <m/>
    <m/>
    <m/>
    <m/>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count="781">
  <r>
    <s v="10"/>
    <s v="Quenington Mansions"/>
    <s v="SW6 5AU"/>
    <s v="Greater London"/>
    <s v="South West London/surrey"/>
    <s v="4KB"/>
    <n v="998"/>
    <s v="31-Aug-2010"/>
    <n v="0"/>
    <n v="14400"/>
    <n v="790000"/>
    <b v="0"/>
    <s v="AST"/>
    <d v="2000-06-01T00:00:00"/>
    <s v="AST"/>
    <x v="0"/>
  </r>
  <r>
    <s v="27"/>
    <s v="Connaught Mansions"/>
    <s v="SW11 4SA"/>
    <s v="Greater London"/>
    <s v="South West London/surrey"/>
    <s v="3KB"/>
    <n v="873"/>
    <s v="02-Jul-2012"/>
    <n v="0"/>
    <n v="20020"/>
    <n v="750000"/>
    <b v="0"/>
    <s v="AST"/>
    <d v="2010-07-03T00:00:00"/>
    <s v="AST"/>
    <x v="1"/>
  </r>
  <r>
    <s v="9"/>
    <s v="Quenington Mansions"/>
    <s v="SW6 5AU"/>
    <s v="Greater London"/>
    <s v="South West London/surrey"/>
    <s v="3kb base"/>
    <n v="878"/>
    <s v="31-Mar-2015"/>
    <n v="0"/>
    <n v="12240"/>
    <n v="700000"/>
    <b v="0"/>
    <s v="AST"/>
    <d v="2012-04-01T00:00:00"/>
    <s v="AST"/>
    <x v="2"/>
  </r>
  <r>
    <s v="14"/>
    <s v="Connaught Mansions"/>
    <s v="SW11 4SA"/>
    <s v="Greater London"/>
    <s v="South West London/surrey"/>
    <s v="3KB"/>
    <n v="858"/>
    <s v="30-Apr-2016"/>
    <n v="0"/>
    <n v="18240"/>
    <n v="750000"/>
    <b v="0"/>
    <s v="AST"/>
    <d v="1999-05-01T00:00:00"/>
    <s v="AST"/>
    <x v="3"/>
  </r>
  <r>
    <s v="22"/>
    <s v="Linkenholt Mansions"/>
    <s v="W6 0YA"/>
    <s v="Greater London"/>
    <s v="South West London/surrey"/>
    <s v="4KB"/>
    <n v="1012"/>
    <s v="31-May-2016"/>
    <n v="0"/>
    <n v="24000"/>
    <n v="800000"/>
    <b v="0"/>
    <s v="AST"/>
    <d v="2012-06-01T00:00:00"/>
    <s v="AST"/>
    <x v="4"/>
  </r>
  <r>
    <s v="2"/>
    <s v="Bridge Avenue Mansions"/>
    <s v="W6 9JB"/>
    <s v="Greater London"/>
    <s v="West London (outer)"/>
    <s v="3KB"/>
    <n v="686"/>
    <s v="07-Apr-2017"/>
    <n v="0"/>
    <n v="15600"/>
    <n v="530000"/>
    <b v="0"/>
    <s v="AST"/>
    <d v="2018-04-08T00:00:00"/>
    <s v="AST"/>
    <x v="5"/>
  </r>
  <r>
    <s v="24"/>
    <s v="Garden Court"/>
    <s v="TW9 3JS"/>
    <s v="Greater London"/>
    <s v="Surrey"/>
    <s v="3K2B"/>
    <n v="820"/>
    <s v="27-May-2017"/>
    <n v="0"/>
    <n v="19500"/>
    <n v="575000"/>
    <b v="1"/>
    <s v="AST"/>
    <d v="2016-05-28T00:00:00"/>
    <s v="AST"/>
    <x v="6"/>
  </r>
  <r>
    <s v="28"/>
    <s v="Garden Court"/>
    <s v="TW9 3JS"/>
    <s v="Greater London"/>
    <s v="Surrey"/>
    <s v="4KB"/>
    <n v="861"/>
    <s v="04-Jul-2017"/>
    <n v="0"/>
    <n v="21300"/>
    <n v="530000"/>
    <b v="1"/>
    <s v="AST"/>
    <d v="2013-07-05T00:00:00"/>
    <s v="AST"/>
    <x v="7"/>
  </r>
  <r>
    <s v="19"/>
    <s v="Garden Court"/>
    <s v="TW9 3JS"/>
    <s v="Greater London"/>
    <s v="Surrey"/>
    <s v="3K2B"/>
    <n v="829"/>
    <s v="18-Jul-2017"/>
    <n v="0"/>
    <n v="19500"/>
    <n v="575000"/>
    <b v="1"/>
    <s v="AST"/>
    <d v="2015-07-17T00:00:00"/>
    <s v="AST"/>
    <x v="8"/>
  </r>
  <r>
    <s v="21"/>
    <s v="Garden Court"/>
    <s v="TW9 3JS"/>
    <s v="Greater London"/>
    <s v="Surrey"/>
    <s v="4KB"/>
    <n v="861"/>
    <s v="06-Aug-2017"/>
    <n v="0"/>
    <n v="20880"/>
    <n v="530000"/>
    <b v="0"/>
    <s v="AST"/>
    <d v="2010-08-07T00:00:00"/>
    <s v="AST"/>
    <x v="9"/>
  </r>
  <r>
    <s v="25"/>
    <s v="Garden Court"/>
    <s v="TW9 3JS"/>
    <s v="Greater London"/>
    <s v="Surrey"/>
    <s v="4KB"/>
    <n v="861"/>
    <s v="19-Aug-2017"/>
    <n v="0"/>
    <n v="20400"/>
    <n v="530000"/>
    <b v="0"/>
    <s v="AST"/>
    <d v="2015-08-20T00:00:00"/>
    <s v="AST"/>
    <x v="10"/>
  </r>
  <r>
    <s v="29"/>
    <s v="Bridge Avenue Mansions"/>
    <s v="W6 9JB"/>
    <s v="Greater London"/>
    <s v="West London (outer)"/>
    <s v="4KB"/>
    <n v="746"/>
    <s v="26-Aug-2017"/>
    <n v="0"/>
    <n v="25224"/>
    <n v="700000"/>
    <b v="0"/>
    <s v="AST"/>
    <d v="2018-09-03T00:00:00"/>
    <s v="AST"/>
    <x v="11"/>
  </r>
  <r>
    <s v="30"/>
    <s v="Garden Court"/>
    <s v="TW9 3JS"/>
    <s v="Greater London"/>
    <s v="Surrey"/>
    <s v="4KB"/>
    <n v="840"/>
    <s v="03-Oct-2017"/>
    <n v="0"/>
    <n v="20940"/>
    <n v="530000"/>
    <b v="0"/>
    <s v="AST"/>
    <d v="2010-10-04T00:00:00"/>
    <s v="AST"/>
    <x v="12"/>
  </r>
  <r>
    <s v="32"/>
    <s v="Garden Court"/>
    <s v="TW9 3JS"/>
    <s v="Greater London"/>
    <s v="Surrey"/>
    <s v="4KB"/>
    <n v="826"/>
    <s v="10-Oct-2017"/>
    <n v="0"/>
    <n v="22464"/>
    <n v="530000"/>
    <b v="0"/>
    <s v="AST"/>
    <d v="2016-10-11T00:00:00"/>
    <s v="AST"/>
    <x v="13"/>
  </r>
  <r>
    <s v="229"/>
    <s v="Underhill"/>
    <s v="TA3"/>
    <s v="Taunton"/>
    <s v="Other"/>
    <s v="5KB"/>
    <n v="1056"/>
    <s v="31-Oct-2017"/>
    <n v="0"/>
    <n v="8424"/>
    <n v="250000"/>
    <b v="0"/>
    <s v="AST"/>
    <d v="2016-11-01T00:00:00"/>
    <s v="AST"/>
    <x v="14"/>
  </r>
  <r>
    <s v="19"/>
    <s v="Linkenholt Mansions"/>
    <s v="W6 0YA"/>
    <s v="Greater London"/>
    <s v="West London (outer)"/>
    <s v="3K2B"/>
    <n v="1011"/>
    <s v="20-Mar-2018"/>
    <n v="0"/>
    <n v="23640"/>
    <n v="775000"/>
    <b v="0"/>
    <s v="AST"/>
    <d v="2016-03-21T00:00:00"/>
    <s v="AST"/>
    <x v="15"/>
  </r>
  <r>
    <s v="13"/>
    <s v="Eaton Manor"/>
    <s v="BN3 3PT"/>
    <s v="Hove (EM)"/>
    <s v="South Coast"/>
    <s v="3K2B"/>
    <n v="930"/>
    <s v="31-Mar-2018"/>
    <n v="0"/>
    <n v="12240"/>
    <n v="310000"/>
    <b v="1"/>
    <s v="AST"/>
    <d v="2007-04-01T00:00:00"/>
    <s v="AST"/>
    <x v="16"/>
  </r>
  <r>
    <s v="13"/>
    <s v="Connaught Mansions"/>
    <s v="SW11 4SA"/>
    <s v="Greater London"/>
    <s v="South West London/surrey"/>
    <s v="3KB"/>
    <n v="858"/>
    <s v="24-Apr-2018"/>
    <n v="0"/>
    <n v="21540"/>
    <n v="750000"/>
    <b v="0"/>
    <s v="AST"/>
    <d v="2012-04-25T00:00:00"/>
    <s v="AST"/>
    <x v="17"/>
  </r>
  <r>
    <s v="24"/>
    <s v="Harvard Mansions"/>
    <s v="SW11 1TB"/>
    <s v="Greater London"/>
    <s v="South West London/surrey"/>
    <s v="4KBsm"/>
    <n v="737"/>
    <s v="28-apr-2018"/>
    <n v="0"/>
    <n v="24600"/>
    <n v="490000"/>
    <b v="0"/>
    <s v="AST"/>
    <d v="2018-04-29T00:00:00"/>
    <s v="AST"/>
    <x v="18"/>
  </r>
  <r>
    <s v="13"/>
    <s v="Linkenholt Mansions"/>
    <s v="W6 0YA"/>
    <s v="Greater London"/>
    <s v="West London (outer)"/>
    <s v="3K2B"/>
    <n v="867"/>
    <s v="04-May-2018"/>
    <n v="0"/>
    <n v="18900"/>
    <n v="775000"/>
    <b v="0"/>
    <s v="AST"/>
    <d v="2012-03-30T00:00:00"/>
    <s v="AST"/>
    <x v="19"/>
  </r>
  <r>
    <s v="27"/>
    <s v="Bridge Avenue Mansions"/>
    <s v="W6 9JB"/>
    <s v="Greater London"/>
    <s v="West London (outer)"/>
    <s v="3KB"/>
    <n v="751"/>
    <s v="07-May-2018"/>
    <n v="0"/>
    <n v="19908"/>
    <n v="530000"/>
    <b v="0"/>
    <s v="AST"/>
    <d v="2014-05-08T00:00:00"/>
    <s v="AST"/>
    <x v="20"/>
  </r>
  <r>
    <s v="17"/>
    <s v="Connaught Mansions"/>
    <s v="SW11 4SA"/>
    <s v="Greater London"/>
    <s v="South West London/surrey"/>
    <s v="4KB"/>
    <n v="869"/>
    <s v="10-May-2018"/>
    <n v="0"/>
    <n v="26250"/>
    <n v="770000"/>
    <b v="0"/>
    <s v="AST"/>
    <d v="1976-09-01T00:00:00"/>
    <s v="AST"/>
    <x v="21"/>
  </r>
  <r>
    <s v="12"/>
    <s v="Quenington Mansions"/>
    <s v="SW6 5AU"/>
    <s v="Greater London"/>
    <s v="South West London/surrey"/>
    <s v="4KB"/>
    <n v="1006"/>
    <s v="14-May-2018"/>
    <n v="0"/>
    <n v="22866"/>
    <n v="815000"/>
    <b v="0"/>
    <s v="AST"/>
    <d v="2018-09-01T00:00:00"/>
    <s v="AST"/>
    <x v="22"/>
  </r>
  <r>
    <s v="60"/>
    <s v="Eaton Manor"/>
    <s v="BN3"/>
    <s v="Hove (EM)"/>
    <s v="Sussex"/>
    <s v="4K2B L"/>
    <n v="1100"/>
    <s v="15-May-2018"/>
    <n v="0"/>
    <n v="16560"/>
    <n v="375000"/>
    <b v="1"/>
    <s v="AST"/>
    <d v="2015-05-16T00:00:00"/>
    <s v="AST"/>
    <x v="23"/>
  </r>
  <r>
    <s v="5"/>
    <s v="Connaught Mansions"/>
    <s v="SW11 4SA"/>
    <s v="Greater London"/>
    <s v="South West London/surrey"/>
    <s v="3KB"/>
    <n v="854"/>
    <s v="17-May-2018"/>
    <n v="0"/>
    <n v="23040"/>
    <n v="750000"/>
    <b v="0"/>
    <s v="AST"/>
    <d v="2016-05-18T00:00:00"/>
    <s v="AST"/>
    <x v="24"/>
  </r>
  <r>
    <s v="5"/>
    <s v="Bridge Avenue Mansions"/>
    <s v="W6 9JB"/>
    <s v="Greater London"/>
    <s v="West London (outer)"/>
    <s v="5KB"/>
    <n v="961"/>
    <s v="19-May-2018"/>
    <n v="0"/>
    <n v="29124"/>
    <n v="770000"/>
    <b v="0"/>
    <s v="AST"/>
    <d v="2015-05-20T00:00:00"/>
    <s v="AST"/>
    <x v="25"/>
  </r>
  <r>
    <s v="20"/>
    <s v="Restoration Square"/>
    <s v="SW11"/>
    <s v="Central London"/>
    <s v="South West London (outer)"/>
    <s v="4KBpent"/>
    <n v="976"/>
    <s v="22-May-2018"/>
    <n v="0"/>
    <n v="39480"/>
    <n v="735000"/>
    <b v="0"/>
    <s v="AST"/>
    <d v="2015-05-23T00:00:00"/>
    <s v="AST"/>
    <x v="26"/>
  </r>
  <r>
    <s v="COTTAGE"/>
    <s v="Connaught Mansions"/>
    <s v="SW11 4SA"/>
    <s v="Greater London"/>
    <s v="South West London/surrey"/>
    <s v="3KB"/>
    <n v="762"/>
    <s v="25-May-2018"/>
    <n v="0"/>
    <n v="25200"/>
    <n v="750000"/>
    <b v="0"/>
    <s v="AST"/>
    <d v="2017-05-26T00:00:00"/>
    <s v="AST"/>
    <x v="27"/>
  </r>
  <r>
    <s v="11"/>
    <s v="Sandy Lane"/>
    <s v="KT1"/>
    <s v="Surrey"/>
    <s v="South West London/surrey"/>
    <s v="3KB"/>
    <n v="0"/>
    <s v="30-May-2018"/>
    <n v="0"/>
    <n v="15000"/>
    <n v="300000"/>
    <b v="0"/>
    <s v=""/>
    <d v="2017-05-31T00:00:00"/>
    <s v="AST"/>
    <x v="28"/>
  </r>
  <r>
    <s v="8"/>
    <s v="Harvard Mansions"/>
    <s v="SW11 1TB"/>
    <s v="Greater London"/>
    <s v="South West London/surrey"/>
    <s v="4KBsm"/>
    <n v="737"/>
    <s v="06-Jun-2018"/>
    <n v="0"/>
    <n v="21840"/>
    <n v="490000"/>
    <b v="0"/>
    <s v="AST"/>
    <d v="2017-06-07T00:00:00"/>
    <s v="AST"/>
    <x v="29"/>
  </r>
  <r>
    <s v="11"/>
    <s v="Harvard Mansions"/>
    <s v="SW11 1TB"/>
    <s v="Greater London"/>
    <s v="South West London/surrey"/>
    <s v="4KB"/>
    <n v="1074"/>
    <s v="07-Jun-2018"/>
    <n v="0"/>
    <n v="24960"/>
    <n v="705000"/>
    <b v="0"/>
    <s v="AST"/>
    <d v="2017-06-08T00:00:00"/>
    <s v="AST"/>
    <x v="30"/>
  </r>
  <r>
    <s v="16"/>
    <s v="Harvard Mansions"/>
    <s v="SW11 1TB"/>
    <s v="Greater London"/>
    <s v="South West London/surrey"/>
    <s v="4KBsm"/>
    <n v="725"/>
    <s v="16-Jun-2018"/>
    <n v="0"/>
    <n v="22608"/>
    <n v="490000"/>
    <b v="0"/>
    <s v="AST"/>
    <d v="2018-06-17T00:00:00"/>
    <s v="AST"/>
    <x v="31"/>
  </r>
  <r>
    <s v="25"/>
    <s v="Harvard Mansions"/>
    <s v="SW11 1TB"/>
    <s v="Greater London"/>
    <s v="South West London/surrey"/>
    <s v="4KB"/>
    <n v="948"/>
    <s v="20-Jun-2018"/>
    <n v="0"/>
    <n v="22368"/>
    <n v="705000"/>
    <b v="0"/>
    <s v="AST"/>
    <d v="2015-06-21T00:00:00"/>
    <s v="AST"/>
    <x v="32"/>
  </r>
  <r>
    <s v="6"/>
    <s v="Amber Court"/>
    <s v="CR4"/>
    <s v="Surrey"/>
    <s v="South West London (outer)"/>
    <s v="2KB"/>
    <n v="407"/>
    <s v="30-Jun-2018"/>
    <n v="0"/>
    <n v="10500"/>
    <n v="190000"/>
    <b v="0"/>
    <s v="AST"/>
    <d v="2018-06-30T00:00:00"/>
    <s v="AST"/>
    <x v="33"/>
  </r>
  <r>
    <s v="1"/>
    <s v="Harvard Mansions"/>
    <s v="SW11 1TB"/>
    <s v="Greater London"/>
    <s v="South West London/surrey"/>
    <s v="4KB"/>
    <n v="917"/>
    <s v="30-Jun-2018"/>
    <n v="0"/>
    <n v="24960"/>
    <n v="705000"/>
    <b v="0"/>
    <s v="AST"/>
    <d v="2017-07-01T00:00:00"/>
    <s v="AST"/>
    <x v="33"/>
  </r>
  <r>
    <s v="17"/>
    <s v="Restoration Square"/>
    <s v="SW11"/>
    <s v="Central London"/>
    <s v="South West London (outer)"/>
    <s v="4KB"/>
    <n v="885"/>
    <s v="30-Jun-2018"/>
    <n v="0"/>
    <n v="24960"/>
    <n v="757000"/>
    <b v="0"/>
    <s v="AST"/>
    <d v="2017-09-01T00:00:00"/>
    <s v="AST"/>
    <x v="33"/>
  </r>
  <r>
    <s v="26"/>
    <s v="Bridge Avenue Mansions"/>
    <s v="W6 9JB"/>
    <s v="Greater London"/>
    <s v="West London (outer)"/>
    <s v="2KB"/>
    <n v="508"/>
    <s v="04-Jul-2018"/>
    <n v="0"/>
    <n v="16128"/>
    <n v="380000"/>
    <b v="0"/>
    <s v="AST"/>
    <d v="2018-09-01T00:00:00"/>
    <s v="AST"/>
    <x v="34"/>
  </r>
  <r>
    <s v="6"/>
    <s v="Connaught Mansions"/>
    <s v="SW11 4SA"/>
    <s v="Greater London"/>
    <s v="South West London/surrey"/>
    <s v="3KB"/>
    <n v="893"/>
    <s v="05-Jul-2018"/>
    <n v="0"/>
    <n v="23040"/>
    <n v="750000"/>
    <b v="0"/>
    <s v="AST"/>
    <d v="2018-08-08T00:00:00"/>
    <s v="AST"/>
    <x v="35"/>
  </r>
  <r>
    <s v="6"/>
    <s v="Quenington Mansions"/>
    <s v="SW6 5AU"/>
    <s v="Greater London"/>
    <s v="South West London/surrey"/>
    <s v="3KB"/>
    <n v="1026"/>
    <s v="09-Jul-2018"/>
    <n v="0"/>
    <n v="24108"/>
    <n v="815000"/>
    <b v="0"/>
    <s v="AST"/>
    <d v="2016-07-10T00:00:00"/>
    <s v="AST"/>
    <x v="36"/>
  </r>
  <r>
    <s v="4"/>
    <s v="Connaught Mansions"/>
    <s v="SW11 4SA"/>
    <s v="Greater London"/>
    <s v="South West London/surrey"/>
    <s v="3KB"/>
    <n v="897"/>
    <s v="22-Jul-2018"/>
    <n v="0"/>
    <n v="22368"/>
    <n v="750000"/>
    <b v="0"/>
    <s v="AST"/>
    <d v="2018-07-23T00:00:00"/>
    <s v="AST"/>
    <x v="37"/>
  </r>
  <r>
    <s v="20"/>
    <s v="Aynhoe Mansions"/>
    <s v="W14 0QB"/>
    <s v="Greater London"/>
    <s v="West London (outer)"/>
    <s v="4KB"/>
    <n v="982"/>
    <s v="22-Jul-2018"/>
    <n v="0"/>
    <n v="27048"/>
    <n v="890000"/>
    <b v="0"/>
    <s v="AST"/>
    <d v="2015-07-23T00:00:00"/>
    <s v="AST"/>
    <x v="37"/>
  </r>
  <r>
    <s v="15"/>
    <s v="Garden Court"/>
    <s v="TW9 3JS"/>
    <s v="Greater London"/>
    <s v="Surrey"/>
    <s v="2KB"/>
    <n v="581"/>
    <s v="24-Jul-2018"/>
    <n v="0"/>
    <n v="17220"/>
    <n v="360000"/>
    <b v="0"/>
    <s v="AST"/>
    <d v="2016-07-25T00:00:00"/>
    <s v="AST"/>
    <x v="38"/>
  </r>
  <r>
    <s v="1"/>
    <s v="Bridge Avenue Mansions"/>
    <s v="W6 9JB"/>
    <s v="Greater London"/>
    <s v="West London (outer)"/>
    <s v="5KB"/>
    <n v="976"/>
    <s v="26-Jul-2018"/>
    <n v="0"/>
    <n v="28860"/>
    <n v="770000"/>
    <b v="0"/>
    <s v="AST"/>
    <d v="2015-07-27T00:00:00"/>
    <s v="AST"/>
    <x v="39"/>
  </r>
  <r>
    <s v="21"/>
    <s v="Linkenholt Mansions"/>
    <s v="W6 0YA"/>
    <s v="Greater London"/>
    <s v="South West London/surrey"/>
    <s v="4KB"/>
    <n v="1000"/>
    <s v="28-Jul-2018"/>
    <n v="0"/>
    <n v="24444"/>
    <n v="800000"/>
    <b v="0"/>
    <s v="AST"/>
    <d v="2017-07-29T00:00:00"/>
    <s v="AST"/>
    <x v="40"/>
  </r>
  <r>
    <s v="18"/>
    <s v="Bridge Avenue Mansions"/>
    <s v="W6 9JB"/>
    <s v="Greater London"/>
    <s v="West London (outer)"/>
    <s v="4KB"/>
    <n v="841"/>
    <s v="31-Jul-2018"/>
    <n v="0"/>
    <n v="23088"/>
    <n v="700000"/>
    <b v="0"/>
    <s v="AST"/>
    <d v="2017-08-01T00:00:00"/>
    <s v="AST"/>
    <x v="41"/>
  </r>
  <r>
    <s v="7"/>
    <s v="Quenington Mansions"/>
    <s v="SW6 5AU"/>
    <s v="Greater London"/>
    <s v="South West London/surrey"/>
    <s v="4KB"/>
    <n v="971"/>
    <s v="31-Jul-2018"/>
    <n v="0"/>
    <n v="31728"/>
    <n v="790000"/>
    <b v="0"/>
    <s v="AST"/>
    <d v="2017-08-01T00:00:00"/>
    <s v="AST"/>
    <x v="41"/>
  </r>
  <r>
    <s v="12"/>
    <s v="Connaught Mansions"/>
    <s v="SW11 4SA"/>
    <s v="Greater London"/>
    <s v="South West London/surrey"/>
    <s v="3KB"/>
    <n v="859"/>
    <s v="01-Aug-2018"/>
    <n v="0"/>
    <n v="22356"/>
    <n v="750000"/>
    <b v="0"/>
    <s v="AST"/>
    <d v="2017-08-02T00:00:00"/>
    <s v="AST"/>
    <x v="42"/>
  </r>
  <r>
    <s v="30"/>
    <s v="Harvard Mansions"/>
    <s v="SW11 1TB"/>
    <s v="Greater London"/>
    <s v="South West London/surrey"/>
    <s v="5KB"/>
    <n v="1010"/>
    <s v="08-Aug-2018"/>
    <n v="0"/>
    <n v="30936"/>
    <n v="730000"/>
    <b v="0"/>
    <s v="AST"/>
    <d v="2017-08-09T00:00:00"/>
    <s v="AST"/>
    <x v="43"/>
  </r>
  <r>
    <s v="29"/>
    <s v="Harvard Mansions"/>
    <s v="SW11 1TB"/>
    <s v="Greater London"/>
    <s v="South West London/surrey"/>
    <s v="4KB"/>
    <n v="948"/>
    <s v="18-Aug-2018"/>
    <n v="0"/>
    <n v="27300"/>
    <n v="705000"/>
    <b v="0"/>
    <s v="AST"/>
    <d v="2017-08-19T00:00:00"/>
    <s v="AST"/>
    <x v="44"/>
  </r>
  <r>
    <s v="21"/>
    <s v="Harvard Mansions"/>
    <s v="SW11 1TB"/>
    <s v="Greater London"/>
    <s v="South West London/surrey"/>
    <s v="4KB"/>
    <n v="1060"/>
    <s v="24-Aug-2018"/>
    <n v="0"/>
    <n v="31980"/>
    <n v="705000"/>
    <b v="0"/>
    <s v="AST"/>
    <d v="2017-08-25T00:00:00"/>
    <s v="AST"/>
    <x v="45"/>
  </r>
  <r>
    <s v="34"/>
    <s v="Stamford Street"/>
    <s v="SE1"/>
    <s v="Central London"/>
    <s v="London City Fringe"/>
    <s v="3KB L"/>
    <n v="896"/>
    <s v="25-Aug-2018"/>
    <n v="0"/>
    <n v="34060"/>
    <n v="875000"/>
    <b v="0"/>
    <s v=""/>
    <d v="2017-08-26T00:00:00"/>
    <s v="AST"/>
    <x v="46"/>
  </r>
  <r>
    <s v="22A"/>
    <s v="Harvard Mansions"/>
    <s v="SW11 1TB"/>
    <s v="Greater London"/>
    <s v="South West London/surrey"/>
    <s v="4K3B"/>
    <n v="1250"/>
    <s v="30-Aug-2018"/>
    <n v="0"/>
    <n v="34236"/>
    <n v="805000"/>
    <b v="0"/>
    <s v="AST"/>
    <d v="2017-08-31T00:00:00"/>
    <s v="AST"/>
    <x v="47"/>
  </r>
  <r>
    <s v="9"/>
    <s v="Bridge Avenue Mansions"/>
    <s v="W6 9JB"/>
    <s v="Greater London"/>
    <s v="West London (outer)"/>
    <s v="4KB"/>
    <n v="921"/>
    <s v="31-Aug-2018"/>
    <n v="0"/>
    <n v="22248"/>
    <n v="700000"/>
    <b v="0"/>
    <s v="AST"/>
    <d v="2017-09-01T00:00:00"/>
    <s v="AST"/>
    <x v="48"/>
  </r>
  <r>
    <s v="22"/>
    <s v="Harvard Mansions"/>
    <s v="SW11 1TB"/>
    <s v="Greater London"/>
    <s v="South West London/surrey"/>
    <s v="4KB"/>
    <n v="932"/>
    <s v="31-Aug-2018"/>
    <n v="0"/>
    <n v="27600"/>
    <n v="705000"/>
    <b v="0"/>
    <s v="AST"/>
    <d v="2017-09-01T00:00:00"/>
    <s v="AST"/>
    <x v="48"/>
  </r>
  <r>
    <s v="28"/>
    <s v="Harvard Mansions"/>
    <s v="SW11 1TB"/>
    <s v="Greater London"/>
    <s v="South West London/surrey"/>
    <s v="5KB"/>
    <n v="1010"/>
    <s v="07-Sep-2018"/>
    <n v="0"/>
    <n v="32400"/>
    <n v="730000"/>
    <b v="0"/>
    <s v="AST"/>
    <d v="2017-09-08T00:00:00"/>
    <s v="AST"/>
    <x v="49"/>
  </r>
  <r>
    <s v="15"/>
    <s v="Connaught Mansions"/>
    <s v="SW11 4SA"/>
    <s v="Greater London"/>
    <s v="South West London/surrey"/>
    <s v="3KB"/>
    <n v="860"/>
    <s v="09-Sept-2018"/>
    <n v="0"/>
    <n v="22884"/>
    <n v="750000"/>
    <b v="0"/>
    <s v="AST"/>
    <d v="2018-09-10T00:00:00"/>
    <s v="AST"/>
    <x v="50"/>
  </r>
  <r>
    <s v="11"/>
    <s v="Restoration Square"/>
    <s v="SW11"/>
    <s v="Central London"/>
    <s v="South West London (outer)"/>
    <s v="3KB L"/>
    <n v="758"/>
    <s v="29-Sep-2018"/>
    <n v="0"/>
    <n v="22620"/>
    <n v="600000"/>
    <b v="0"/>
    <s v="AST"/>
    <d v="2016-09-30T00:00:00"/>
    <s v="AST"/>
    <x v="51"/>
  </r>
  <r>
    <s v="15"/>
    <s v="Restoration Square"/>
    <s v="SW11"/>
    <s v="Central London"/>
    <s v="South West London (outer)"/>
    <s v="4KB"/>
    <n v="910"/>
    <s v="30-Sep-2018"/>
    <n v="0"/>
    <n v="24912"/>
    <n v="705000"/>
    <b v="0"/>
    <s v="AST"/>
    <d v="2010-07-24T00:00:00"/>
    <s v="AST"/>
    <x v="52"/>
  </r>
  <r>
    <s v="40"/>
    <s v="Eaton Manor"/>
    <s v="BN3 3PT"/>
    <s v="Hove (EM)"/>
    <s v="South Coast"/>
    <s v="3K2B"/>
    <n v="860"/>
    <s v="31-Oct-2018"/>
    <n v="0"/>
    <n v="14004"/>
    <n v="310000"/>
    <b v="1"/>
    <s v="AST"/>
    <d v="2011-09-02T00:00:00"/>
    <s v="AST"/>
    <x v="53"/>
  </r>
  <r>
    <s v="18"/>
    <s v="Restoration Square"/>
    <s v="SW11"/>
    <s v="Central London"/>
    <s v="South West London (outer)"/>
    <s v="4KB"/>
    <n v="907"/>
    <s v="31-Oct-2018"/>
    <n v="0"/>
    <n v="25740"/>
    <n v="705000"/>
    <b v="0"/>
    <s v="AST"/>
    <d v="2014-06-23T00:00:00"/>
    <s v="AST"/>
    <x v="53"/>
  </r>
  <r>
    <s v="5"/>
    <s v="Garden Court"/>
    <s v="TW9"/>
    <s v="Greater London"/>
    <s v="South West London/surrey"/>
    <s v="3K2B"/>
    <n v="0"/>
    <s v="08-Nov-2018"/>
    <n v="0"/>
    <n v="21600"/>
    <n v="530000"/>
    <b v="0"/>
    <s v="AST"/>
    <d v="2017-11-09T00:00:00"/>
    <s v="AST"/>
    <x v="54"/>
  </r>
  <r>
    <s v="10"/>
    <s v="Restoration Square"/>
    <s v="SW11"/>
    <s v="Central London"/>
    <s v="South West London (outer)"/>
    <s v="3KB L"/>
    <n v="806"/>
    <s v="08-Nov-2018"/>
    <n v="0"/>
    <n v="21600"/>
    <n v="600000"/>
    <b v="0"/>
    <s v="AST"/>
    <d v="2017-11-09T00:00:00"/>
    <s v="AST"/>
    <x v="54"/>
  </r>
  <r>
    <s v="42"/>
    <s v="Fairland House"/>
    <s v="BR2 9JJ"/>
    <s v="Greater London"/>
    <s v="Bromley"/>
    <s v="3KB F"/>
    <n v="773"/>
    <s v="09-Nov-2018"/>
    <n v="0"/>
    <n v="13104"/>
    <n v="300000"/>
    <b v="1"/>
    <s v="AST"/>
    <d v="2012-11-10T00:00:00"/>
    <s v="AST"/>
    <x v="55"/>
  </r>
  <r>
    <s v="12"/>
    <s v="Amber Court"/>
    <s v="CR4"/>
    <s v="Surrey"/>
    <s v="South West London (outer)"/>
    <s v="2KB"/>
    <n v="408"/>
    <s v="30-Nov-2018"/>
    <n v="0"/>
    <n v="9300"/>
    <n v="190000"/>
    <b v="1"/>
    <s v="AST"/>
    <d v="2008-01-18T00:00:00"/>
    <s v="AST"/>
    <x v="56"/>
  </r>
  <r>
    <s v="6"/>
    <s v="Garden Court"/>
    <s v="TW9 3JS"/>
    <s v="Greater London"/>
    <s v="Surrey"/>
    <s v="4KB"/>
    <n v="861"/>
    <s v="30-Nov-2018"/>
    <n v="0"/>
    <n v="20400"/>
    <n v="530000"/>
    <b v="0"/>
    <s v="AST"/>
    <d v="2017-12-01T00:00:00"/>
    <s v="AST"/>
    <x v="56"/>
  </r>
  <r>
    <s v="10"/>
    <s v="Fairland House"/>
    <s v="BR2"/>
    <s v="Greater London"/>
    <s v="Bromley"/>
    <s v="3KB F"/>
    <n v="793"/>
    <s v="01-Dec-2018"/>
    <n v="0"/>
    <n v="12000"/>
    <n v="300000"/>
    <b v="0"/>
    <s v="AST"/>
    <d v="2013-12-02T00:00:00"/>
    <s v="AST"/>
    <x v="57"/>
  </r>
  <r>
    <s v="7"/>
    <s v="Yew Tree Close"/>
    <s v="EX4"/>
    <s v="Exeter"/>
    <s v="Exeter"/>
    <s v="6KB H"/>
    <n v="1096"/>
    <s v="06-Dec-2018"/>
    <n v="0"/>
    <n v="12335"/>
    <n v="270000"/>
    <b v="1"/>
    <s v="AST"/>
    <d v="2012-12-07T00:00:00"/>
    <s v="AST"/>
    <x v="58"/>
  </r>
  <r>
    <s v="67"/>
    <s v="Eaton Manor"/>
    <s v="BN3 3PT"/>
    <s v="Hove (EM)"/>
    <s v="South Coast"/>
    <s v="2KB"/>
    <n v="490"/>
    <s v="23-Dec-2018"/>
    <n v="0"/>
    <n v="11482"/>
    <n v="237500"/>
    <b v="0"/>
    <s v="AST"/>
    <d v="1999-02-24T00:00:00"/>
    <s v="AST"/>
    <x v="59"/>
  </r>
  <r>
    <s v="7"/>
    <s v="Restoration Square"/>
    <s v="SW11"/>
    <s v="Central London"/>
    <s v="South West London (outer)"/>
    <s v="3KB Sm"/>
    <n v="693"/>
    <s v="02-Jan-2019"/>
    <n v="0"/>
    <n v="21008"/>
    <n v="565000"/>
    <b v="0"/>
    <s v="AST"/>
    <d v="2018-01-03T00:00:00"/>
    <s v="AST"/>
    <x v="60"/>
  </r>
  <r>
    <s v="4"/>
    <s v="Garden Court"/>
    <s v="TW6"/>
    <s v="Greater London"/>
    <s v="Surrey"/>
    <s v="3K2B"/>
    <n v="823"/>
    <s v="12-Jan-2019"/>
    <n v="0"/>
    <n v="19200"/>
    <n v="575000"/>
    <b v="0"/>
    <s v="AST"/>
    <d v="2018-01-13T00:00:00"/>
    <s v="AST"/>
    <x v="61"/>
  </r>
  <r>
    <s v="43"/>
    <s v="Monterey Gardens"/>
    <s v="EX4"/>
    <s v="Exeter"/>
    <s v="South"/>
    <s v="4KB F"/>
    <n v="861"/>
    <s v="14-Jan-2019"/>
    <n v="0"/>
    <n v="10740"/>
    <n v="185000"/>
    <b v="1"/>
    <s v="AST"/>
    <d v="2018-01-15T00:00:00"/>
    <s v="AST"/>
    <x v="62"/>
  </r>
  <r>
    <s v="16"/>
    <s v="Lebanon Close"/>
    <s v="EX4"/>
    <s v="Exeter"/>
    <s v="Exeter"/>
    <s v="5KBH"/>
    <n v="979"/>
    <s v="14-Jan-2019"/>
    <n v="0"/>
    <n v="12240"/>
    <n v="240000"/>
    <b v="1"/>
    <s v="AST"/>
    <d v="2015-01-15T00:00:00"/>
    <s v="AST"/>
    <x v="62"/>
  </r>
  <r>
    <s v="5"/>
    <s v="Restoration Square"/>
    <s v="SW11"/>
    <s v="Central London"/>
    <s v="South West London (outer)"/>
    <s v="3KB Sm"/>
    <n v="693"/>
    <s v="16-Jan-2019"/>
    <n v="0"/>
    <n v="22100"/>
    <n v="565000"/>
    <b v="0"/>
    <s v="AST"/>
    <d v="2018-01-17T00:00:00"/>
    <s v="AST"/>
    <x v="63"/>
  </r>
  <r>
    <s v="9"/>
    <s v="Lyncombe Close"/>
    <s v="EX4"/>
    <s v="Exeter"/>
    <s v="Exeter"/>
    <s v="5KBH"/>
    <n v="979"/>
    <s v="22-Jan-2019"/>
    <n v="0"/>
    <n v="12600"/>
    <n v="240000"/>
    <b v="1"/>
    <s v="AST"/>
    <d v="2015-11-07T00:00:00"/>
    <s v="AST"/>
    <x v="64"/>
  </r>
  <r>
    <s v="15"/>
    <s v="Ashdown Court"/>
    <s v="CR4"/>
    <s v="Surrey"/>
    <s v="South West London (outer)"/>
    <s v="3KB"/>
    <n v="514"/>
    <s v="31-Jan-2019"/>
    <n v="0"/>
    <n v="12474"/>
    <n v="265000"/>
    <b v="1"/>
    <s v="AST"/>
    <d v="2014-02-01T00:00:00"/>
    <s v="AST"/>
    <x v="65"/>
  </r>
  <r>
    <s v="2"/>
    <s v="St James Court"/>
    <s v="KT1"/>
    <s v="Surrey"/>
    <s v="Surrey"/>
    <s v="4KB"/>
    <n v="840"/>
    <s v="31-Jan-2019"/>
    <n v="0"/>
    <n v="17700"/>
    <n v="410000"/>
    <b v="0"/>
    <s v=""/>
    <d v="2018-02-01T00:00:00"/>
    <s v="AST"/>
    <x v="65"/>
  </r>
  <r>
    <s v="J513"/>
    <s v="Du Cane Court"/>
    <s v="SW17"/>
    <s v="Greater London"/>
    <s v="South West London (outer)"/>
    <s v="1KB"/>
    <n v="256"/>
    <s v="02-Feb-2019"/>
    <n v="0"/>
    <n v="12318"/>
    <n v="260000"/>
    <b v="1"/>
    <s v="AST"/>
    <d v="2017-02-03T00:00:00"/>
    <s v="AST"/>
    <x v="66"/>
  </r>
  <r>
    <s v="107"/>
    <s v="Eamont Court"/>
    <s v="NW8"/>
    <s v="Central London"/>
    <s v="North West London (Inner)"/>
    <s v="3KBupper"/>
    <n v="610"/>
    <s v="12-Feb-2019"/>
    <n v="0"/>
    <n v="21424"/>
    <n v="675000"/>
    <b v="1"/>
    <s v="AST"/>
    <d v="2017-02-13T00:00:00"/>
    <s v="AST"/>
    <x v="67"/>
  </r>
  <r>
    <s v="C67"/>
    <s v="Du Cane Court"/>
    <s v="SW17"/>
    <s v="Greater London"/>
    <s v="South West London (outer)"/>
    <s v="1KB"/>
    <n v="253"/>
    <s v="14-Feb-2019"/>
    <n v="0"/>
    <n v="10980"/>
    <n v="260000"/>
    <b v="1"/>
    <s v="AST"/>
    <d v="2014-02-15T00:00:00"/>
    <s v="AST"/>
    <x v="68"/>
  </r>
  <r>
    <s v="21"/>
    <s v="Stamford Street"/>
    <s v="SE1"/>
    <s v="Central London"/>
    <s v="London City Fringe"/>
    <s v="3KB"/>
    <n v="779"/>
    <s v="15-Feb-2019"/>
    <n v="0"/>
    <n v="29900"/>
    <n v="785000"/>
    <b v="0"/>
    <s v=""/>
    <d v="2018-08-15T00:00:00"/>
    <s v="AST"/>
    <x v="69"/>
  </r>
  <r>
    <s v="6"/>
    <s v="Bridge Avenue Mansions"/>
    <s v="W6 9JB"/>
    <s v="Greater London"/>
    <s v="West London (outer)"/>
    <s v="3KB"/>
    <n v="676"/>
    <s v="28-Feb-2019"/>
    <n v="0"/>
    <n v="19200"/>
    <n v="530000"/>
    <b v="0"/>
    <s v="AST"/>
    <d v="2018-08-25T00:00:00"/>
    <s v="AST"/>
    <x v="70"/>
  </r>
  <r>
    <s v="35"/>
    <s v="Stamford Street"/>
    <s v="SE1"/>
    <s v="Central London"/>
    <s v="London City Fringe"/>
    <s v="2KB"/>
    <n v="618"/>
    <s v="28-Feb-2019"/>
    <n v="0"/>
    <n v="25976"/>
    <n v="600000"/>
    <b v="0"/>
    <s v=""/>
    <d v="2015-12-01T00:00:00"/>
    <s v="AST"/>
    <x v="70"/>
  </r>
  <r>
    <s v="8"/>
    <s v="Woodstock House"/>
    <s v="W1"/>
    <s v="Central London"/>
    <s v="W1"/>
    <s v="4KB"/>
    <n v="0"/>
    <s v="28-Feb-2019"/>
    <n v="0"/>
    <n v="33100"/>
    <n v="1255000"/>
    <b v="0"/>
    <s v="AST"/>
    <d v="2016-01-04T00:00:00"/>
    <s v="AST"/>
    <x v="70"/>
  </r>
  <r>
    <s v="113"/>
    <s v="Delaware Mansions"/>
    <s v="W9"/>
    <s v="Central London"/>
    <s v="MaidaVale"/>
    <s v="2KB"/>
    <n v="615"/>
    <s v="02-Mar-2019"/>
    <n v="0"/>
    <n v="21136"/>
    <n v="710000"/>
    <b v="1"/>
    <s v="AST"/>
    <d v="2012-03-03T00:00:00"/>
    <s v="AST"/>
    <x v="71"/>
  </r>
  <r>
    <s v="33"/>
    <s v="Connaught Mansions"/>
    <s v="SW11 4SA"/>
    <s v="Greater London"/>
    <s v="South West London/surrey"/>
    <s v="4KB"/>
    <n v="867"/>
    <s v="03-Mar-2019"/>
    <n v="0"/>
    <n v="24960"/>
    <n v="770000"/>
    <b v="0"/>
    <s v="AST"/>
    <d v="2018-03-04T00:00:00"/>
    <s v="AST"/>
    <x v="72"/>
  </r>
  <r>
    <s v="22"/>
    <s v="Eamont Court"/>
    <s v="NW8"/>
    <s v="Central London"/>
    <s v="North West London (Inner)"/>
    <s v="3KBlower"/>
    <n v="604"/>
    <s v="14-Mar-2019"/>
    <n v="0"/>
    <n v="23260"/>
    <n v="650000"/>
    <b v="1"/>
    <s v="AST"/>
    <d v="2012-03-15T00:00:00"/>
    <s v="AST"/>
    <x v="73"/>
  </r>
  <r>
    <s v="22"/>
    <s v="Garden Court"/>
    <s v="TW9 3JS"/>
    <s v="Greater London"/>
    <s v="Surrey"/>
    <s v="4KB"/>
    <n v="826"/>
    <s v="28-Mar-2019"/>
    <n v="0"/>
    <n v="21000"/>
    <n v="530000"/>
    <b v="1"/>
    <s v="AST"/>
    <d v="2018-03-28T00:00:00"/>
    <s v="AST"/>
    <x v="74"/>
  </r>
  <r>
    <s v="12"/>
    <s v="Eaton Manor"/>
    <s v="BN3 3PT"/>
    <s v="Hove (EM)"/>
    <s v="South Coast"/>
    <s v="4K2B L"/>
    <n v="1060"/>
    <s v="29-Mar-2019"/>
    <n v="0"/>
    <n v="15600"/>
    <n v="375000"/>
    <b v="1"/>
    <s v="AST"/>
    <d v="2009-03-30T00:00:00"/>
    <s v="AST"/>
    <x v="75"/>
  </r>
  <r>
    <s v="11"/>
    <s v="Monterey Gardens"/>
    <s v="EX4"/>
    <s v="Exeter"/>
    <s v="South West"/>
    <s v="1KB F"/>
    <n v="301"/>
    <s v="30-Mar-2019"/>
    <n v="0"/>
    <n v="6960"/>
    <n v="95000"/>
    <b v="1"/>
    <s v="AST"/>
    <d v="2018-08-31T00:00:00"/>
    <s v="AST"/>
    <x v="76"/>
  </r>
  <r>
    <s v="87"/>
    <s v="Eaton Manor"/>
    <s v="BN3 3PT"/>
    <s v="Hove (EM)"/>
    <s v="South Coast"/>
    <s v="3KB"/>
    <n v="690"/>
    <s v="30-Mar-2019"/>
    <n v="0"/>
    <n v="12978"/>
    <n v="275000"/>
    <b v="1"/>
    <s v="AST"/>
    <d v="2016-05-10T00:00:00"/>
    <s v="AST"/>
    <x v="76"/>
  </r>
  <r>
    <s v="24"/>
    <s v="Fairland House (ast)"/>
    <s v="BR2"/>
    <s v="Greater London"/>
    <s v="Bromley"/>
    <s v="3KB F"/>
    <n v="657"/>
    <s v="30-Mar-2019"/>
    <n v="0"/>
    <n v="13596"/>
    <n v="300000"/>
    <b v="1"/>
    <s v="AST"/>
    <d v="2017-03-31T00:00:00"/>
    <s v="AST"/>
    <x v="76"/>
  </r>
  <r>
    <s v="276"/>
    <s v="Circle (The)"/>
    <s v="SE1"/>
    <s v="Central London"/>
    <s v="South East London (Inner)"/>
    <s v="2KB Std"/>
    <n v="541"/>
    <s v="30-Mar-2019"/>
    <n v="0"/>
    <n v="23360"/>
    <n v="520000"/>
    <b v="0"/>
    <s v="AST"/>
    <d v="2006-03-31T00:00:00"/>
    <s v="AST"/>
    <x v="76"/>
  </r>
  <r>
    <s v="17"/>
    <s v="Stamford Street"/>
    <s v="SE1"/>
    <s v="Central London"/>
    <s v="London City Fringe"/>
    <s v="2KB"/>
    <n v="662"/>
    <s v="30-Mar-2019"/>
    <n v="0"/>
    <n v="50960"/>
    <n v="600000"/>
    <b v="0"/>
    <s v=""/>
    <d v="2018-09-10T00:00:00"/>
    <s v="AST"/>
    <x v="76"/>
  </r>
  <r>
    <s v="18"/>
    <s v="Fairland House"/>
    <s v="BR2"/>
    <s v="Greater London"/>
    <s v="South"/>
    <s v="2KB F"/>
    <n v="477"/>
    <s v="31-Mar-2019"/>
    <n v="0"/>
    <n v="11496"/>
    <n v="250000"/>
    <b v="1"/>
    <s v="AST"/>
    <d v="2016-04-01T00:00:00"/>
    <s v="AST"/>
    <x v="77"/>
  </r>
  <r>
    <s v="J414"/>
    <s v="Du Cane Court"/>
    <s v="SW17"/>
    <s v="Greater London"/>
    <s v="South West London (outer)"/>
    <s v="1KB"/>
    <n v="262"/>
    <s v="31-Mar-2019"/>
    <n v="0"/>
    <n v="12600"/>
    <n v="260000"/>
    <b v="1"/>
    <s v="AST"/>
    <d v="2018-08-20T00:00:00"/>
    <s v="AST"/>
    <x v="77"/>
  </r>
  <r>
    <s v="B36"/>
    <s v="Du Cane Court"/>
    <s v="SW17"/>
    <s v="Greater London"/>
    <s v="South West London (outer)"/>
    <s v="2KB"/>
    <n v="531"/>
    <s v="31-Mar-2019"/>
    <n v="0"/>
    <n v="15141"/>
    <n v="390000"/>
    <b v="0"/>
    <s v="AST"/>
    <d v="2016-03-31T00:00:00"/>
    <s v="AST"/>
    <x v="77"/>
  </r>
  <r>
    <s v="11"/>
    <s v="St James Court"/>
    <s v="KT1"/>
    <s v="Surrey"/>
    <s v="South"/>
    <s v="3KB"/>
    <n v="660"/>
    <s v="31-Mar-2019"/>
    <n v="0"/>
    <n v="16164"/>
    <n v="370000"/>
    <b v="1"/>
    <s v="AST"/>
    <d v="2012-08-08T00:00:00"/>
    <s v="AST"/>
    <x v="77"/>
  </r>
  <r>
    <s v="4"/>
    <s v="Balcombe House"/>
    <s v="NW1 6HA"/>
    <s v="Central London"/>
    <s v="NW1"/>
    <s v="1KB"/>
    <n v="403"/>
    <s v="31-Mar-2019"/>
    <n v="0"/>
    <n v="16380"/>
    <n v="540000"/>
    <b v="0"/>
    <s v="AST"/>
    <d v="2018-06-16T00:00:00"/>
    <s v="AST"/>
    <x v="77"/>
  </r>
  <r>
    <s v="12"/>
    <s v="St James Court"/>
    <s v="KT1"/>
    <s v="Surrey"/>
    <s v="South"/>
    <s v="3KB"/>
    <n v="660"/>
    <s v="31-Mar-2019"/>
    <n v="0"/>
    <n v="16810"/>
    <n v="370000"/>
    <b v="1"/>
    <s v="AST"/>
    <d v="2009-10-24T00:00:00"/>
    <s v="AST"/>
    <x v="77"/>
  </r>
  <r>
    <s v="5"/>
    <s v="Balcombe House"/>
    <s v="NW1 6HA"/>
    <s v="Central London"/>
    <s v="NW1"/>
    <s v="2KB"/>
    <n v="436"/>
    <s v="31-Mar-2019"/>
    <n v="0"/>
    <n v="21000"/>
    <n v="550000"/>
    <b v="0"/>
    <s v="AST"/>
    <d v="2017-04-01T00:00:00"/>
    <s v="AST"/>
    <x v="77"/>
  </r>
  <r>
    <s v="122"/>
    <s v="Eaton Manor"/>
    <s v="BN3 3PT"/>
    <s v="Hove (EM)"/>
    <s v="South Coast"/>
    <s v="4K2Bs"/>
    <n v="985"/>
    <s v="02-Apr-2019"/>
    <n v="0"/>
    <n v="18000"/>
    <n v="350000"/>
    <b v="0"/>
    <s v="AST"/>
    <d v="2018-04-03T00:00:00"/>
    <s v="AST"/>
    <x v="78"/>
  </r>
  <r>
    <s v="2"/>
    <s v="Quenington Mansions"/>
    <s v="SW6 5AU"/>
    <s v="Greater London"/>
    <s v="South West London/surrey"/>
    <s v="4KB"/>
    <n v="1019"/>
    <s v="03-Apr-2019"/>
    <n v="0"/>
    <n v="23964"/>
    <n v="790000"/>
    <b v="0"/>
    <s v="AST"/>
    <d v="2012-04-04T00:00:00"/>
    <s v="AST"/>
    <x v="79"/>
  </r>
  <r>
    <s v="12"/>
    <s v="St Peters House"/>
    <s v=""/>
    <s v="Exeter (SPH)"/>
    <s v="South West"/>
    <s v="3KBlg"/>
    <n v="649"/>
    <s v="04-Apr-2019"/>
    <n v="0"/>
    <n v="9900"/>
    <n v="185000"/>
    <b v="1"/>
    <s v="AST"/>
    <d v="2018-04-05T00:00:00"/>
    <s v="AST"/>
    <x v="80"/>
  </r>
  <r>
    <s v="74"/>
    <s v="Eaton Manor"/>
    <s v="BN3 3PT"/>
    <s v="Hove (EM)"/>
    <s v="South Coast"/>
    <s v="4K2B L"/>
    <n v="1040"/>
    <s v="04-Apr-2019"/>
    <n v="0"/>
    <n v="16200"/>
    <n v="375000"/>
    <b v="1"/>
    <s v="AST"/>
    <d v="2018-04-05T00:00:00"/>
    <s v="AST"/>
    <x v="80"/>
  </r>
  <r>
    <s v="26"/>
    <s v="Stamford Street"/>
    <s v="SE1"/>
    <s v="Central London"/>
    <s v="London City Fringe"/>
    <s v="2KB"/>
    <n v="623"/>
    <s v="04-Apr-2019"/>
    <n v="0"/>
    <n v="23400"/>
    <n v="600000"/>
    <b v="0"/>
    <s v=""/>
    <d v="2018-04-05T00:00:00"/>
    <s v="AST"/>
    <x v="80"/>
  </r>
  <r>
    <s v="10"/>
    <s v="Eamont Court"/>
    <s v="NW8"/>
    <s v="Central London"/>
    <s v="North"/>
    <s v="3KBupper"/>
    <n v="634"/>
    <s v="06-Apr-2019"/>
    <n v="0"/>
    <n v="23760"/>
    <n v="675000"/>
    <b v="0"/>
    <s v="AST"/>
    <d v="2015-04-07T00:00:00"/>
    <s v="AST"/>
    <x v="81"/>
  </r>
  <r>
    <s v="3"/>
    <s v="Harvard Mansions"/>
    <s v="SW11 1TB"/>
    <s v="Greater London"/>
    <s v="South West London/surrey"/>
    <s v="4KB"/>
    <n v="915"/>
    <s v="07-Apr-2019"/>
    <n v="0"/>
    <n v="25164"/>
    <n v="705000"/>
    <b v="0"/>
    <s v="AST"/>
    <d v="2018-04-08T00:00:00"/>
    <s v="AST"/>
    <x v="82"/>
  </r>
  <r>
    <s v="35"/>
    <s v="Alyne House"/>
    <s v="SO15"/>
    <s v="Southampton"/>
    <s v="Southampton"/>
    <s v="3KB Mod"/>
    <n v="754"/>
    <s v="08-Apr-2019"/>
    <n v="0"/>
    <n v="10795"/>
    <n v="175000"/>
    <b v="1"/>
    <s v="AST"/>
    <d v="2015-04-09T00:00:00"/>
    <s v="AST"/>
    <x v="83"/>
  </r>
  <r>
    <s v="120"/>
    <s v="Langham Court"/>
    <s v="SW20"/>
    <s v="Greater London"/>
    <s v="South West London (outer)"/>
    <s v="2KB"/>
    <n v="439"/>
    <s v="08-Apr-2019"/>
    <n v="0"/>
    <n v="12300"/>
    <n v="285000"/>
    <b v="0"/>
    <s v="AST"/>
    <d v="2016-03-12T00:00:00"/>
    <s v="AST"/>
    <x v="83"/>
  </r>
  <r>
    <s v="30"/>
    <s v="Bicknoller Road"/>
    <s v="EN1"/>
    <s v="Greater London"/>
    <s v="North London"/>
    <s v="3KB"/>
    <n v="0"/>
    <s v="09-Apr-2019"/>
    <n v="0"/>
    <n v="12480"/>
    <n v="315000"/>
    <b v="0"/>
    <s v=""/>
    <d v="2018-04-10T00:00:00"/>
    <s v="AST"/>
    <x v="84"/>
  </r>
  <r>
    <s v="72"/>
    <s v="Bicknoller Road"/>
    <s v="EN1"/>
    <s v="Greater London"/>
    <s v="North London"/>
    <s v="3KB"/>
    <n v="0"/>
    <s v="10-Apr-2019"/>
    <n v="0"/>
    <n v="11970"/>
    <n v="315000"/>
    <b v="0"/>
    <s v="AST"/>
    <d v="2016-04-11T00:00:00"/>
    <s v="AST"/>
    <x v="85"/>
  </r>
  <r>
    <s v="1"/>
    <s v="St Peters House"/>
    <s v=""/>
    <s v="Exeter (SPH)"/>
    <s v="South West"/>
    <s v="3KBsm"/>
    <n v="564"/>
    <s v="12-Apr-2019"/>
    <n v="0"/>
    <n v="9600"/>
    <n v="170000"/>
    <b v="1"/>
    <s v="AST"/>
    <d v="2018-04-13T00:00:00"/>
    <s v="AST"/>
    <x v="86"/>
  </r>
  <r>
    <s v="30"/>
    <s v="Bridge Avenue Mansions"/>
    <s v="W6 9JB"/>
    <s v="Greater London"/>
    <s v="West London (outer)"/>
    <s v="2KB"/>
    <n v="463"/>
    <s v="13-Apr-2019"/>
    <n v="0"/>
    <n v="15600"/>
    <n v="380000"/>
    <b v="0"/>
    <s v="AST"/>
    <d v="2018-04-16T00:00:00"/>
    <s v="AST"/>
    <x v="87"/>
  </r>
  <r>
    <s v="6"/>
    <s v="Restoration Square"/>
    <s v="SW11"/>
    <s v="Central London"/>
    <s v="South West London (outer)"/>
    <s v="3KB Sm"/>
    <n v="689"/>
    <s v="13-Apr-2019"/>
    <n v="0"/>
    <n v="20790"/>
    <n v="565000"/>
    <b v="0"/>
    <s v="AST"/>
    <d v="2018-04-13T00:00:00"/>
    <s v="AST"/>
    <x v="87"/>
  </r>
  <r>
    <s v="3"/>
    <s v="Bridge Avenue Mansions"/>
    <s v="W6 9JB"/>
    <s v="Greater London"/>
    <s v="West London (outer)"/>
    <s v="5KB"/>
    <n v="961"/>
    <s v="13-Apr-2019"/>
    <n v="0"/>
    <n v="30948"/>
    <n v="770000"/>
    <b v="0"/>
    <s v="AST"/>
    <d v="2016-04-14T00:00:00"/>
    <s v="AST"/>
    <x v="87"/>
  </r>
  <r>
    <s v="24"/>
    <s v="Lyncombe Close"/>
    <s v="EX4"/>
    <s v="Exeter"/>
    <s v="Exeter"/>
    <s v="3KBH"/>
    <n v="861"/>
    <s v="15-Apr-2019"/>
    <n v="0"/>
    <n v="10500"/>
    <n v="210000"/>
    <b v="1"/>
    <s v="AST"/>
    <d v="2018-04-16T00:00:00"/>
    <s v="AST"/>
    <x v="88"/>
  </r>
  <r>
    <s v="43"/>
    <s v="Fairland House"/>
    <s v="BR2"/>
    <s v="Greater London"/>
    <s v="South"/>
    <s v="2KB F"/>
    <n v="477"/>
    <s v="17-Apr-2019"/>
    <n v="0"/>
    <n v="9900"/>
    <n v="250000"/>
    <b v="0"/>
    <s v="AST"/>
    <d v="2010-12-17T00:00:00"/>
    <s v="AST"/>
    <x v="89"/>
  </r>
  <r>
    <s v="83"/>
    <s v="Eaton Manor"/>
    <s v="BN3 3PT"/>
    <s v="Hove (EM)"/>
    <s v="South Coast"/>
    <s v="3KB"/>
    <n v="690"/>
    <s v="17-Apr-2019"/>
    <n v="0"/>
    <n v="13044"/>
    <n v="275000"/>
    <b v="0"/>
    <s v="AST"/>
    <d v="2015-04-18T00:00:00"/>
    <s v="AST"/>
    <x v="89"/>
  </r>
  <r>
    <s v="8"/>
    <s v="Alyne House"/>
    <s v="SO15"/>
    <s v="Southampton"/>
    <s v="Southampton"/>
    <s v="2KB F"/>
    <n v="414"/>
    <s v="19-Apr-2019"/>
    <n v="0"/>
    <n v="9300"/>
    <n v="140000"/>
    <b v="0"/>
    <s v="AST"/>
    <d v="2018-04-20T00:00:00"/>
    <s v="AST"/>
    <x v="90"/>
  </r>
  <r>
    <s v="28"/>
    <s v="Bridge Avenue Mansions"/>
    <s v="W6 9JB"/>
    <s v="Greater London"/>
    <s v="West London (outer)"/>
    <s v="2KB"/>
    <n v="508"/>
    <s v="20-Apr-2019"/>
    <n v="0"/>
    <n v="15600"/>
    <n v="380000"/>
    <b v="0"/>
    <s v="AST"/>
    <d v="2018-04-21T00:00:00"/>
    <s v="AST"/>
    <x v="91"/>
  </r>
  <r>
    <s v="33"/>
    <s v="St Leonards Court"/>
    <s v="SW14"/>
    <s v="Greater London"/>
    <s v="South"/>
    <s v="4KB"/>
    <n v="878"/>
    <s v="20-Apr-2019"/>
    <n v="0"/>
    <n v="19500"/>
    <n v="500000"/>
    <b v="1"/>
    <s v="AST"/>
    <d v="2017-04-21T00:00:00"/>
    <s v="AST"/>
    <x v="91"/>
  </r>
  <r>
    <s v="18"/>
    <s v="Harvard Mansions"/>
    <s v="SW11 4SA"/>
    <s v="Greater London"/>
    <s v="South West London/surrey"/>
    <s v="4KB"/>
    <n v="929"/>
    <s v="20-Apr-2019"/>
    <n v="0"/>
    <n v="27720"/>
    <n v="705000"/>
    <b v="0"/>
    <s v="AST"/>
    <d v="2017-11-01T00:00:00"/>
    <s v="AST"/>
    <x v="91"/>
  </r>
  <r>
    <s v="11"/>
    <s v="Clifton Court"/>
    <s v="NW8"/>
    <s v="Central London"/>
    <s v="North"/>
    <s v="3KB"/>
    <n v="936"/>
    <s v="20-Apr-2019"/>
    <n v="0"/>
    <n v="27840"/>
    <n v="880000"/>
    <b v="0"/>
    <s v="AST"/>
    <d v="2016-04-21T00:00:00"/>
    <s v="AST"/>
    <x v="91"/>
  </r>
  <r>
    <s v="45"/>
    <s v="Eaton Manor"/>
    <s v="BN3 3PT"/>
    <s v="Hove (EM)"/>
    <s v="South Coast"/>
    <s v="2KB"/>
    <n v="590"/>
    <s v="21-Apr-2019"/>
    <n v="0"/>
    <n v="11496"/>
    <n v="237500"/>
    <b v="0"/>
    <s v="AST"/>
    <d v="2016-04-22T00:00:00"/>
    <s v="AST"/>
    <x v="92"/>
  </r>
  <r>
    <s v="80"/>
    <s v="Inverness Avenue"/>
    <s v="EN1"/>
    <s v="Greater London"/>
    <s v="North London"/>
    <s v="3KB"/>
    <n v="0"/>
    <s v="22-Apr-2019"/>
    <n v="0"/>
    <n v="11655"/>
    <n v="315000"/>
    <b v="0"/>
    <s v="AST"/>
    <d v="2016-04-23T00:00:00"/>
    <s v="AST"/>
    <x v="93"/>
  </r>
  <r>
    <s v="68"/>
    <s v="Eaton Manor"/>
    <s v="BN3 3PT"/>
    <s v="Hove (EM)"/>
    <s v="South Coast"/>
    <s v="3KB"/>
    <n v="890"/>
    <s v="24-Apr-2019"/>
    <n v="0"/>
    <n v="14160"/>
    <n v="275000"/>
    <b v="1"/>
    <s v="AST"/>
    <d v="2013-04-25T00:00:00"/>
    <s v="AST"/>
    <x v="94"/>
  </r>
  <r>
    <s v="2"/>
    <s v="Wick Hall"/>
    <s v="BN3"/>
    <s v="Brighton"/>
    <s v="South Coast"/>
    <s v="3KB L"/>
    <n v="1001"/>
    <s v="24-Apr-2019"/>
    <n v="0"/>
    <n v="15336"/>
    <n v="385000"/>
    <b v="1"/>
    <s v="AST"/>
    <d v="2007-04-25T00:00:00"/>
    <s v="AST"/>
    <x v="94"/>
  </r>
  <r>
    <s v="28"/>
    <s v="Wick Hall"/>
    <s v="BN3"/>
    <s v="Brighton"/>
    <s v="South Coast"/>
    <s v="3KB"/>
    <n v="685"/>
    <s v="25-Apr-2019"/>
    <n v="0"/>
    <n v="14160"/>
    <n v="300000"/>
    <b v="1"/>
    <s v="AST"/>
    <d v="2004-04-26T00:00:00"/>
    <s v="AST"/>
    <x v="95"/>
  </r>
  <r>
    <s v="129"/>
    <s v="Eaton Manor"/>
    <s v="BN3 3PT"/>
    <s v="Hove (EM)"/>
    <s v="South Coast"/>
    <s v="2KB"/>
    <n v="660"/>
    <s v="26-Apr-2019"/>
    <n v="0"/>
    <n v="11100"/>
    <n v="237500"/>
    <b v="1"/>
    <s v="AST"/>
    <d v="2018-04-27T00:00:00"/>
    <s v="AST"/>
    <x v="96"/>
  </r>
  <r>
    <s v="42"/>
    <s v="Stamford Street"/>
    <s v="SE1"/>
    <s v="Central London"/>
    <s v="London City Fringe"/>
    <s v="3KB"/>
    <n v="770"/>
    <s v="26-Apr-2019"/>
    <n v="0"/>
    <n v="29900"/>
    <n v="785000"/>
    <b v="0"/>
    <s v=""/>
    <d v="2018-04-27T00:00:00"/>
    <s v="AST"/>
    <x v="96"/>
  </r>
  <r>
    <s v="25"/>
    <s v="Stamford Street"/>
    <s v="SE1"/>
    <s v="Central London"/>
    <s v="London City Fringe"/>
    <s v="3KB L"/>
    <n v="894"/>
    <s v="27-Apr-2019"/>
    <n v="0"/>
    <n v="29640"/>
    <n v="875000"/>
    <b v="0"/>
    <s v=""/>
    <d v="2018-04-28T00:00:00"/>
    <s v="AST"/>
    <x v="97"/>
  </r>
  <r>
    <s v="10"/>
    <s v="Melford Court"/>
    <s v="SM2 5ET"/>
    <s v="Surrey"/>
    <s v="South West London (outer)"/>
    <s v="2KB"/>
    <n v="454"/>
    <s v="28-Apr-2019"/>
    <n v="0"/>
    <n v="10722"/>
    <n v="240000"/>
    <b v="1"/>
    <s v="AST"/>
    <d v="2006-04-29T00:00:00"/>
    <s v="AST"/>
    <x v="98"/>
  </r>
  <r>
    <s v="4"/>
    <s v="Fairland House"/>
    <s v="BR2"/>
    <s v="Greater London"/>
    <s v="Kent"/>
    <s v="3KB F"/>
    <n v="702"/>
    <s v="28-Apr-2019"/>
    <n v="0"/>
    <n v="13416"/>
    <n v="300000"/>
    <b v="1"/>
    <s v="AST"/>
    <d v="2017-04-29T00:00:00"/>
    <s v="AST"/>
    <x v="98"/>
  </r>
  <r>
    <s v="9"/>
    <s v="Ashdown Court"/>
    <s v="CR4"/>
    <s v="Surrey"/>
    <s v="South West London (outer)"/>
    <s v="2KB"/>
    <n v="439"/>
    <s v="30-Apr-2019"/>
    <n v="0"/>
    <n v="10269"/>
    <n v="220000"/>
    <b v="1"/>
    <s v="AST"/>
    <d v="2017-05-01T00:00:00"/>
    <s v="AST"/>
    <x v="99"/>
  </r>
  <r>
    <s v="99"/>
    <s v="Eamont Court"/>
    <s v="NW8"/>
    <s v="Central London"/>
    <s v="N1"/>
    <s v="3KBupper"/>
    <n v="634"/>
    <s v="30-Apr-2019"/>
    <n v="0"/>
    <n v="20796"/>
    <n v="675000"/>
    <b v="0"/>
    <s v="AST"/>
    <d v="2016-09-21T00:00:00"/>
    <s v="AST"/>
    <x v="99"/>
  </r>
  <r>
    <s v="H002"/>
    <s v="Du Cane Court"/>
    <s v="SW17"/>
    <s v="Greater London"/>
    <s v="South West London (outer)"/>
    <s v="4KB"/>
    <n v="1144"/>
    <s v="30-Apr-2019"/>
    <n v="0"/>
    <n v="25800"/>
    <n v="575000"/>
    <b v="1"/>
    <s v="AST"/>
    <d v="2012-07-09T00:00:00"/>
    <s v="AST"/>
    <x v="99"/>
  </r>
  <r>
    <s v="19"/>
    <s v="Aynhoe Mansions"/>
    <s v="W14 0QB"/>
    <s v="Greater London"/>
    <s v="West London (outer)"/>
    <s v="4K2B"/>
    <n v="1045"/>
    <s v="30-Apr-2019"/>
    <n v="0"/>
    <n v="31200"/>
    <n v="966000"/>
    <b v="0"/>
    <s v="AST"/>
    <d v="2018-03-20T00:00:00"/>
    <s v="AST"/>
    <x v="99"/>
  </r>
  <r>
    <s v="4"/>
    <s v="Baynton House"/>
    <s v="SO41"/>
    <s v="Lymington"/>
    <s v="Hampshire"/>
    <s v="3KB"/>
    <n v="728"/>
    <s v="01-May-2019"/>
    <n v="0"/>
    <n v="11280"/>
    <n v="270000"/>
    <b v="0"/>
    <s v="AST"/>
    <d v="2017-05-02T00:00:00"/>
    <s v="AST"/>
    <x v="100"/>
  </r>
  <r>
    <s v="24"/>
    <s v="Townshend Court"/>
    <s v="NW8"/>
    <s v="Central London"/>
    <s v="North West London"/>
    <s v="2KB"/>
    <n v="0"/>
    <s v="01-May-2019"/>
    <n v="0"/>
    <n v="16900"/>
    <n v="475000"/>
    <b v="0"/>
    <s v="AST"/>
    <d v="2018-05-02T00:00:00"/>
    <s v="AST"/>
    <x v="100"/>
  </r>
  <r>
    <s v="53"/>
    <s v="Delaware Mansions"/>
    <s v="W9"/>
    <s v="Central London"/>
    <s v="W9"/>
    <s v="3KB L"/>
    <n v="797"/>
    <s v="03-May-2019"/>
    <n v="0"/>
    <n v="20800"/>
    <n v="825000"/>
    <b v="1"/>
    <s v="AST"/>
    <d v="2018-05-04T00:00:00"/>
    <s v="AST"/>
    <x v="101"/>
  </r>
  <r>
    <s v="11"/>
    <s v="Lyncombe Close"/>
    <s v="EX4"/>
    <s v="Exeter"/>
    <s v="Exeter"/>
    <s v="5KBH"/>
    <n v="979"/>
    <s v="04-May-2019"/>
    <n v="0"/>
    <n v="11700"/>
    <n v="240000"/>
    <b v="0"/>
    <s v="AST"/>
    <d v="2018-05-05T00:00:00"/>
    <s v="AST"/>
    <x v="102"/>
  </r>
  <r>
    <s v="31"/>
    <s v="Stamford Street"/>
    <s v="SE1"/>
    <s v="Central London"/>
    <s v="London City Fringe"/>
    <s v="2KB"/>
    <n v="590"/>
    <s v="04-May-2019"/>
    <n v="0"/>
    <n v="24696"/>
    <n v="600000"/>
    <b v="0"/>
    <s v=""/>
    <d v="2018-05-05T00:00:00"/>
    <s v="AST"/>
    <x v="102"/>
  </r>
  <r>
    <s v="28"/>
    <s v="Stamford Street"/>
    <s v="SE1"/>
    <s v="Central London"/>
    <s v="London City Fringe"/>
    <s v="2KB"/>
    <n v="560"/>
    <s v="05-May-2019"/>
    <n v="0"/>
    <n v="22100"/>
    <n v="600000"/>
    <b v="0"/>
    <s v=""/>
    <d v="2017-05-06T00:00:00"/>
    <s v="AST"/>
    <x v="103"/>
  </r>
  <r>
    <s v="117"/>
    <s v="Delaware Mansions"/>
    <s v="W9"/>
    <s v="Central London"/>
    <s v="W9"/>
    <s v="2KB"/>
    <n v="736"/>
    <s v="06-May-2019"/>
    <n v="0"/>
    <n v="25200"/>
    <n v="710000"/>
    <b v="1"/>
    <s v="AST"/>
    <d v="2011-05-07T00:00:00"/>
    <s v="AST"/>
    <x v="104"/>
  </r>
  <r>
    <s v="29"/>
    <s v="Alyne House"/>
    <s v="SO15"/>
    <s v="Southampton"/>
    <s v="Southampton"/>
    <s v="3KB Mod"/>
    <n v="754"/>
    <s v="08-May-2019"/>
    <n v="0"/>
    <n v="10200"/>
    <n v="175000"/>
    <b v="1"/>
    <s v="AST"/>
    <d v="2018-05-09T00:00:00"/>
    <s v="AST"/>
    <x v="105"/>
  </r>
  <r>
    <s v="33"/>
    <s v="Bonchurch Road"/>
    <s v="BN2 3PJ"/>
    <s v="Brighton"/>
    <s v="South Coast"/>
    <s v="3kb balc"/>
    <n v="482"/>
    <s v="08-May-2019"/>
    <n v="0"/>
    <n v="11064"/>
    <n v="230000"/>
    <b v="1"/>
    <s v="AST"/>
    <d v="2017-05-09T00:00:00"/>
    <s v="AST"/>
    <x v="105"/>
  </r>
  <r>
    <s v="19A"/>
    <s v="Bonchurch Road"/>
    <s v="BN2 3PJ"/>
    <s v="Brighton"/>
    <s v="South Coast"/>
    <s v="3kb balc"/>
    <n v="487"/>
    <s v="08-May-2019"/>
    <n v="0"/>
    <n v="11460"/>
    <n v="230000"/>
    <b v="0"/>
    <s v="AST"/>
    <d v="2015-05-09T00:00:00"/>
    <s v="AST"/>
    <x v="105"/>
  </r>
  <r>
    <s v="1"/>
    <s v="Catherine Court"/>
    <s v="N14 4RB"/>
    <s v="Greater London"/>
    <s v="N1"/>
    <s v="3KB"/>
    <n v="676"/>
    <s v="08-May-2019"/>
    <n v="0"/>
    <n v="12360"/>
    <n v="385000"/>
    <b v="0"/>
    <s v="AST"/>
    <d v="2008-01-11T00:00:00"/>
    <s v="AST"/>
    <x v="105"/>
  </r>
  <r>
    <s v="69"/>
    <s v="Eaton Manor"/>
    <s v="BN3 3PT"/>
    <s v="Hove (EM)"/>
    <s v="South Coast"/>
    <s v="2KB"/>
    <n v="590"/>
    <s v="08-May-2019"/>
    <n v="0"/>
    <n v="14893"/>
    <n v="237500"/>
    <b v="0"/>
    <s v="AST"/>
    <d v="2002-05-09T00:00:00"/>
    <s v="AST"/>
    <x v="105"/>
  </r>
  <r>
    <s v="10"/>
    <s v="Amber Court"/>
    <s v="CR4"/>
    <s v="Surrey"/>
    <s v="South West London (outer)"/>
    <s v="2KB Mod"/>
    <n v="410"/>
    <s v="09-May-2019"/>
    <n v="0"/>
    <n v="11760"/>
    <n v="190000"/>
    <b v="1"/>
    <s v="AST"/>
    <d v="2017-05-10T00:00:00"/>
    <s v="AST"/>
    <x v="106"/>
  </r>
  <r>
    <s v="A512"/>
    <s v="Du Cane Court"/>
    <s v="SW17"/>
    <s v="Greater London"/>
    <s v="South West London (outer)"/>
    <s v="1KB"/>
    <n v="252"/>
    <s v="09-May-2019"/>
    <n v="0"/>
    <n v="11820"/>
    <n v="260000"/>
    <b v="1"/>
    <s v="AST"/>
    <d v="2008-05-10T00:00:00"/>
    <s v="AST"/>
    <x v="106"/>
  </r>
  <r>
    <s v="40"/>
    <s v="Townshend Court"/>
    <s v="NW8 7DP"/>
    <s v="Central London"/>
    <s v="North West London (Inner)"/>
    <s v="3KB"/>
    <n v="615"/>
    <s v="10-May-2019"/>
    <n v="0"/>
    <n v="19896"/>
    <n v="675000"/>
    <b v="1"/>
    <s v="AST"/>
    <d v="2015-05-11T00:00:00"/>
    <s v="AST"/>
    <x v="107"/>
  </r>
  <r>
    <s v="80"/>
    <s v="Florin Court"/>
    <s v="EC1M"/>
    <s v="Central London"/>
    <s v="London City Fringe"/>
    <s v="1KB"/>
    <n v="207"/>
    <s v="11-May-2019"/>
    <n v="0"/>
    <n v="16640"/>
    <n v="390000"/>
    <b v="0"/>
    <s v="AST"/>
    <d v="2018-05-12T00:00:00"/>
    <s v="AST"/>
    <x v="108"/>
  </r>
  <r>
    <s v="3"/>
    <s v="St Leonards Court"/>
    <s v="SW14"/>
    <s v="Greater London"/>
    <s v="South West"/>
    <s v="3KB"/>
    <n v="646"/>
    <s v="11-May-2019"/>
    <n v="0"/>
    <n v="17760"/>
    <n v="440000"/>
    <b v="1"/>
    <s v="AST"/>
    <d v="2016-05-12T00:00:00"/>
    <s v="AST"/>
    <x v="108"/>
  </r>
  <r>
    <s v="11"/>
    <s v="Regis Court"/>
    <s v="NW1"/>
    <s v="Central London"/>
    <s v="West End"/>
    <s v="3KB"/>
    <n v="770"/>
    <s v="11-May-2019"/>
    <n v="0"/>
    <n v="28920"/>
    <n v="925000"/>
    <b v="0"/>
    <s v="AST"/>
    <d v="2016-08-09T00:00:00"/>
    <s v="AST"/>
    <x v="108"/>
  </r>
  <r>
    <s v="35"/>
    <s v="Fairland House"/>
    <s v="BR2 9JJ"/>
    <s v="Greater London"/>
    <s v="Bromley"/>
    <s v="3KB F"/>
    <n v="652"/>
    <s v="14-May-2019"/>
    <n v="0"/>
    <n v="13284"/>
    <n v="300000"/>
    <b v="1"/>
    <s v="AST"/>
    <d v="2017-05-15T00:00:00"/>
    <s v="AST"/>
    <x v="109"/>
  </r>
  <r>
    <s v="38"/>
    <s v="Stamford Street"/>
    <s v="SE1"/>
    <s v="Central London"/>
    <s v="London City Fringe"/>
    <s v="3KB L"/>
    <n v="847"/>
    <s v="16-May-2019"/>
    <n v="0"/>
    <n v="29900"/>
    <n v="875000"/>
    <b v="0"/>
    <s v=""/>
    <d v="2018-05-17T00:00:00"/>
    <s v="AST"/>
    <x v="110"/>
  </r>
  <r>
    <s v="36"/>
    <s v="Stamford Street"/>
    <s v="SE1"/>
    <s v="Central London"/>
    <s v="London City Fringe"/>
    <s v="3KB"/>
    <n v="683"/>
    <s v="16-May-2019"/>
    <n v="0"/>
    <n v="29900"/>
    <n v="785000"/>
    <b v="0"/>
    <s v=""/>
    <d v="2018-05-17T00:00:00"/>
    <s v="AST"/>
    <x v="110"/>
  </r>
  <r>
    <s v="9"/>
    <s v="Melford Court"/>
    <s v="SM2 5ET"/>
    <s v="Surrey"/>
    <s v="South West London (outer)"/>
    <s v="2KB"/>
    <n v="454"/>
    <s v="17-May-2019"/>
    <n v="0"/>
    <n v="11100"/>
    <n v="240000"/>
    <b v="0"/>
    <s v="AST"/>
    <d v="2018-05-18T00:00:00"/>
    <s v="AST"/>
    <x v="111"/>
  </r>
  <r>
    <s v="10"/>
    <s v="Harvard Mansions"/>
    <s v="SW11 1TB"/>
    <s v="Greater London"/>
    <s v="South West London/surrey"/>
    <s v="4KB"/>
    <n v="926"/>
    <s v="18-May-2019"/>
    <n v="0"/>
    <n v="25800"/>
    <n v="705000"/>
    <b v="0"/>
    <s v="AST"/>
    <d v="2018-05-19T00:00:00"/>
    <s v="AST"/>
    <x v="112"/>
  </r>
  <r>
    <s v="94"/>
    <s v="Eaton Manor"/>
    <s v="BN3 3PT"/>
    <s v="Hove (EM)"/>
    <s v="South Coast"/>
    <s v="3K2B"/>
    <n v="725"/>
    <s v="19-May-2019"/>
    <n v="0"/>
    <n v="13633"/>
    <n v="310000"/>
    <b v="1"/>
    <s v="AST"/>
    <d v="2016-05-20T00:00:00"/>
    <s v="AST"/>
    <x v="113"/>
  </r>
  <r>
    <s v="3"/>
    <s v="Eaton Manor"/>
    <s v="BN3 3PT"/>
    <s v="Hove (EM)"/>
    <s v="South Coast"/>
    <s v="4K2B L"/>
    <n v="1070"/>
    <s v="22-May-2019"/>
    <n v="0"/>
    <n v="17823"/>
    <n v="375000"/>
    <b v="1"/>
    <s v="AST"/>
    <d v="2011-05-23T00:00:00"/>
    <s v="AST"/>
    <x v="114"/>
  </r>
  <r>
    <s v="91"/>
    <s v="Eaton Manor"/>
    <s v="BN3 3PT"/>
    <s v="Hove (EM)"/>
    <s v="South Coast"/>
    <s v="3KB"/>
    <n v="690"/>
    <s v="23-May-2019"/>
    <n v="0"/>
    <n v="13114"/>
    <n v="275000"/>
    <b v="1"/>
    <s v="AST"/>
    <d v="2014-05-24T00:00:00"/>
    <s v="AST"/>
    <x v="115"/>
  </r>
  <r>
    <s v="44"/>
    <s v="Eaton Manor"/>
    <s v="BN3 3PT"/>
    <s v="Hove (EM)"/>
    <s v="South Coast"/>
    <s v="3KB"/>
    <n v="890"/>
    <s v="23-May-2019"/>
    <n v="0"/>
    <n v="14036"/>
    <n v="275000"/>
    <b v="0"/>
    <s v="AST"/>
    <d v="2013-05-24T00:00:00"/>
    <s v="AST"/>
    <x v="115"/>
  </r>
  <r>
    <s v="25"/>
    <s v="Bonchurch Road"/>
    <s v="BN2 3PJ"/>
    <s v="Brighton"/>
    <s v="South Coast"/>
    <s v="3kb balc"/>
    <n v="487"/>
    <s v="24-May-2019"/>
    <n v="0"/>
    <n v="11400"/>
    <n v="230000"/>
    <b v="0"/>
    <s v="AST"/>
    <d v="2018-05-25T00:00:00"/>
    <s v="AST"/>
    <x v="116"/>
  </r>
  <r>
    <s v="16"/>
    <s v="St James Court"/>
    <s v="KT1 2DH"/>
    <s v="Surrey"/>
    <s v="South West London/surrey"/>
    <s v="3KB"/>
    <n v="660"/>
    <s v="25-May-2019"/>
    <n v="0"/>
    <n v="15600"/>
    <n v="370000"/>
    <b v="0"/>
    <s v="AST"/>
    <d v="2018-05-25T00:00:00"/>
    <s v="AST"/>
    <x v="117"/>
  </r>
  <r>
    <s v="80"/>
    <s v="Eaton Manor"/>
    <s v="BN3 3PT"/>
    <s v="Hove (EM)"/>
    <s v="South Coast"/>
    <s v="1KB"/>
    <n v="315"/>
    <s v="26-May-2019"/>
    <n v="0"/>
    <n v="8862"/>
    <n v="170000"/>
    <b v="0"/>
    <s v="AST"/>
    <d v="2017-05-27T00:00:00"/>
    <s v="AST"/>
    <x v="118"/>
  </r>
  <r>
    <s v="18"/>
    <s v="Bicknoller Road"/>
    <s v="EN1"/>
    <s v="Greater London"/>
    <s v="North London"/>
    <s v="3KB"/>
    <n v="0"/>
    <s v="26-May-2019"/>
    <n v="0"/>
    <n v="12000"/>
    <n v="315000"/>
    <b v="0"/>
    <s v="AST"/>
    <d v="2016-05-27T00:00:00"/>
    <s v="AST"/>
    <x v="118"/>
  </r>
  <r>
    <s v="20"/>
    <s v="Stamford Street"/>
    <s v="SE1"/>
    <s v="Central London"/>
    <s v="London City Fringe"/>
    <s v="3KB L"/>
    <n v="853"/>
    <s v="27-May-2019"/>
    <n v="0"/>
    <n v="29640"/>
    <n v="875000"/>
    <b v="0"/>
    <s v=""/>
    <d v="2018-05-28T00:00:00"/>
    <s v="AST"/>
    <x v="119"/>
  </r>
  <r>
    <s v="32"/>
    <s v="Eaton Manor"/>
    <s v="BN3 3PT"/>
    <s v="Hove (EM)"/>
    <s v="South Coast"/>
    <s v="2KB"/>
    <n v="490"/>
    <s v="28-May-2019"/>
    <n v="0"/>
    <n v="10382"/>
    <n v="237500"/>
    <b v="0"/>
    <s v="AST"/>
    <d v="1995-09-29T00:00:00"/>
    <s v="AST"/>
    <x v="120"/>
  </r>
  <r>
    <s v="13"/>
    <s v="Bonchurch Road"/>
    <s v="BN2"/>
    <s v="Brighton"/>
    <s v="Sussex"/>
    <s v="3kb balc"/>
    <n v="483"/>
    <s v="28-May-2019"/>
    <n v="0"/>
    <n v="11400"/>
    <n v="230000"/>
    <b v="0"/>
    <s v="AST"/>
    <d v="2018-05-29T00:00:00"/>
    <s v="AST"/>
    <x v="120"/>
  </r>
  <r>
    <s v="16"/>
    <s v="Stamford Street"/>
    <s v="SE1"/>
    <s v="Central London"/>
    <s v="London City Fringe"/>
    <s v="3KB L"/>
    <n v="896"/>
    <s v="28-May-2019"/>
    <n v="0"/>
    <n v="32585"/>
    <n v="875000"/>
    <b v="0"/>
    <s v=""/>
    <d v="2016-05-29T00:00:00"/>
    <s v="AST"/>
    <x v="120"/>
  </r>
  <r>
    <s v="4"/>
    <s v="St James Court"/>
    <s v="KT1"/>
    <s v="Surrey"/>
    <s v="Surrey"/>
    <s v="4K2B"/>
    <n v="660"/>
    <s v="29-May-2019"/>
    <n v="0"/>
    <n v="20760"/>
    <n v="420000"/>
    <b v="0"/>
    <s v="AST"/>
    <d v="2015-05-30T00:00:00"/>
    <s v="AST"/>
    <x v="121"/>
  </r>
  <r>
    <s v="96"/>
    <s v="Eaton Manor"/>
    <s v="BN3 3PT"/>
    <s v="Hove (EM)"/>
    <s v="South Coast"/>
    <s v="2KB"/>
    <n v="535"/>
    <s v="30-May-2019"/>
    <n v="0"/>
    <n v="11927"/>
    <n v="237500"/>
    <b v="1"/>
    <s v="AST"/>
    <d v="2013-05-31T00:00:00"/>
    <s v="AST"/>
    <x v="122"/>
  </r>
  <r>
    <s v="3"/>
    <s v="Baynton House"/>
    <s v="SO41"/>
    <s v="Lymington"/>
    <s v="Hampshire"/>
    <s v="3KB"/>
    <n v="1040"/>
    <s v="30-May-2019"/>
    <n v="0"/>
    <n v="12180"/>
    <n v="340000"/>
    <b v="0"/>
    <s v="AST"/>
    <d v="2018-05-31T00:00:00"/>
    <s v="AST"/>
    <x v="122"/>
  </r>
  <r>
    <s v="2"/>
    <s v="Baynton House"/>
    <s v="SO41"/>
    <s v="Lymington"/>
    <s v="Hampshire"/>
    <s v="3KB"/>
    <n v="1009"/>
    <s v="30-May-2019"/>
    <n v="0"/>
    <n v="13368"/>
    <n v="340000"/>
    <b v="0"/>
    <s v="AST"/>
    <d v="2013-05-31T00:00:00"/>
    <s v="AST"/>
    <x v="122"/>
  </r>
  <r>
    <s v="22"/>
    <s v="Stamford Street"/>
    <s v="SE1"/>
    <s v="Central London"/>
    <s v="London City Fringe"/>
    <s v="2KB"/>
    <n v="591"/>
    <s v="30-May-2019"/>
    <n v="0"/>
    <n v="50960"/>
    <n v="600000"/>
    <b v="0"/>
    <s v=""/>
    <d v="2019-02-22T00:00:00"/>
    <s v="AST"/>
    <x v="122"/>
  </r>
  <r>
    <s v="3"/>
    <s v="Homelees House"/>
    <s v="BN1 3JP"/>
    <s v="Brighton"/>
    <s v="South Coast"/>
    <s v="2KB"/>
    <n v="425"/>
    <s v="31-May-2019"/>
    <n v="0"/>
    <n v="9300"/>
    <n v="100000"/>
    <b v="0"/>
    <s v="AST"/>
    <d v="2006-06-01T00:00:00"/>
    <s v="AST"/>
    <x v="123"/>
  </r>
  <r>
    <s v="15"/>
    <s v="Lebanon Close"/>
    <s v="EX4"/>
    <s v="Exeter"/>
    <s v="Exeter"/>
    <s v="5KBH"/>
    <n v="979"/>
    <s v="31-May-2019"/>
    <n v="0"/>
    <n v="12900"/>
    <n v="240000"/>
    <b v="1"/>
    <s v="AST"/>
    <d v="2006-03-14T00:00:00"/>
    <s v="AST"/>
    <x v="123"/>
  </r>
  <r>
    <s v="4"/>
    <s v="Wick Hall"/>
    <s v="BN3"/>
    <s v="Brighton"/>
    <s v="Sussex"/>
    <s v="3KB L"/>
    <n v="685"/>
    <s v="31-May-2019"/>
    <n v="0"/>
    <n v="13200"/>
    <n v="385000"/>
    <b v="1"/>
    <s v="AST"/>
    <d v="2018-06-01T00:00:00"/>
    <s v="AST"/>
    <x v="123"/>
  </r>
  <r>
    <s v="49"/>
    <s v="Bicknoller Road"/>
    <s v="EN1"/>
    <s v="Greater London"/>
    <s v="North London"/>
    <s v="3KB"/>
    <n v="620"/>
    <s v="31-May-2019"/>
    <n v="0"/>
    <n v="15000"/>
    <n v="350000"/>
    <b v="0"/>
    <s v="AST"/>
    <d v="2018-06-01T00:00:00"/>
    <s v="AST"/>
    <x v="123"/>
  </r>
  <r>
    <s v="11"/>
    <s v="Garden Court"/>
    <s v="TW9 3JS"/>
    <s v="Greater London"/>
    <s v="Surrey"/>
    <s v="2KB"/>
    <n v="561"/>
    <s v="31-May-2019"/>
    <n v="0"/>
    <n v="15300"/>
    <n v="360000"/>
    <b v="0"/>
    <s v="AST"/>
    <d v="2010-07-20T00:00:00"/>
    <s v="AST"/>
    <x v="123"/>
  </r>
  <r>
    <s v="58"/>
    <s v="Eaton Manor"/>
    <s v="BN3 3PT"/>
    <s v="Hove (EM)"/>
    <s v="South Coast"/>
    <s v="4K2B L"/>
    <n v="1040"/>
    <s v="31-May-2019"/>
    <n v="0"/>
    <n v="16800"/>
    <n v="375000"/>
    <b v="1"/>
    <s v="AST"/>
    <d v="2018-06-01T00:00:00"/>
    <s v="AST"/>
    <x v="123"/>
  </r>
  <r>
    <s v="K05"/>
    <s v="Du Cane Court"/>
    <s v="SW17"/>
    <s v="Greater London"/>
    <s v="South"/>
    <s v="2KB"/>
    <n v="531"/>
    <s v="31-May-2019"/>
    <n v="0"/>
    <n v="17280"/>
    <n v="390000"/>
    <b v="1"/>
    <s v="AST"/>
    <d v="2016-06-01T00:00:00"/>
    <s v="AST"/>
    <x v="123"/>
  </r>
  <r>
    <s v="J32"/>
    <s v="Du Cane Court"/>
    <s v="SW17"/>
    <s v="Greater London"/>
    <s v="South West London (outer)"/>
    <s v="2KB"/>
    <n v="523"/>
    <s v="31-May-2019"/>
    <n v="0"/>
    <n v="17700"/>
    <n v="390000"/>
    <b v="1"/>
    <s v="AST"/>
    <d v="2012-06-01T00:00:00"/>
    <s v="AST"/>
    <x v="123"/>
  </r>
  <r>
    <s v="17"/>
    <s v="St James Court"/>
    <s v="KT1 2DH"/>
    <s v="Surrey"/>
    <s v="South West London (outer)"/>
    <s v="4KB"/>
    <n v="840"/>
    <s v="31-May-2019"/>
    <n v="0"/>
    <n v="19440"/>
    <n v="410000"/>
    <b v="1"/>
    <s v="AST"/>
    <d v="2014-06-01T00:00:00"/>
    <s v="AST"/>
    <x v="123"/>
  </r>
  <r>
    <s v="13"/>
    <s v="Restoration Square"/>
    <s v="SW11"/>
    <s v="Central London"/>
    <s v="South West London (outer)"/>
    <s v="3KB L"/>
    <n v="758"/>
    <s v="31-May-2019"/>
    <n v="0"/>
    <n v="22100"/>
    <n v="795000"/>
    <b v="0"/>
    <s v="AST"/>
    <d v="2018-06-01T00:00:00"/>
    <s v="AST"/>
    <x v="123"/>
  </r>
  <r>
    <s v="12"/>
    <s v="Boston House"/>
    <s v="NW1 6HA"/>
    <s v="Central London"/>
    <s v="NW1"/>
    <s v="4KB"/>
    <n v="836"/>
    <s v="31-May-2019"/>
    <n v="0"/>
    <n v="33744"/>
    <n v="1100000"/>
    <b v="0"/>
    <s v="AST"/>
    <d v="2006-04-01T00:00:00"/>
    <s v="AST"/>
    <x v="123"/>
  </r>
  <r>
    <s v="311"/>
    <s v="Circle (the)"/>
    <s v="SE1"/>
    <s v="Central London"/>
    <s v="South East London (Inner)"/>
    <s v="2KB Std"/>
    <n v="498"/>
    <s v="01-June-2019"/>
    <n v="0"/>
    <n v="18200"/>
    <n v="520000"/>
    <b v="0"/>
    <s v="AST"/>
    <d v="2018-06-02T00:00:00"/>
    <s v="AST"/>
    <x v="124"/>
  </r>
  <r>
    <s v="72"/>
    <s v="Eaton Manor"/>
    <s v="BN3 3PT"/>
    <s v="Hove (EM)"/>
    <s v="South Coast"/>
    <s v="4K2B L"/>
    <n v="1100"/>
    <s v="02-Jun-2019"/>
    <n v="0"/>
    <n v="18096"/>
    <n v="375000"/>
    <b v="0"/>
    <s v="AST"/>
    <d v="2017-06-03T00:00:00"/>
    <s v="AST"/>
    <x v="125"/>
  </r>
  <r>
    <s v="33A"/>
    <s v="Bonchurch Road"/>
    <s v="BN2 3PJ"/>
    <s v="Brighton"/>
    <s v="South Coast"/>
    <s v="3kb balc"/>
    <n v="466"/>
    <s v="03-Jun-2019"/>
    <n v="0"/>
    <n v="11400"/>
    <n v="230000"/>
    <b v="0"/>
    <s v="AST"/>
    <d v="2018-06-04T00:00:00"/>
    <s v="AST"/>
    <x v="126"/>
  </r>
  <r>
    <s v="136"/>
    <s v="Eaton Manor"/>
    <s v="BN3 3PT"/>
    <s v="Hove (EM)"/>
    <s v="South Coast"/>
    <s v="3KB"/>
    <n v="850"/>
    <s v="03-Jun-2019"/>
    <n v="0"/>
    <n v="14424"/>
    <n v="275000"/>
    <b v="1"/>
    <s v="AST"/>
    <d v="2014-06-04T00:00:00"/>
    <s v="AST"/>
    <x v="126"/>
  </r>
  <r>
    <s v="55"/>
    <s v="Eaton Manor"/>
    <s v="BN3 3PT"/>
    <s v="Hove (EM)"/>
    <s v="South Coast"/>
    <s v="2KB"/>
    <n v="490"/>
    <s v="04-Jun-2019"/>
    <n v="0"/>
    <n v="11198"/>
    <n v="237500"/>
    <b v="0"/>
    <s v="AST"/>
    <d v="2006-06-05T00:00:00"/>
    <s v="AST"/>
    <x v="127"/>
  </r>
  <r>
    <s v="7"/>
    <s v="Eaton Manor"/>
    <s v="BN3 3PT"/>
    <s v="Hove (EM)"/>
    <s v="South Coast"/>
    <s v="4K2B L"/>
    <n v="1100"/>
    <s v="04-Jun-2019"/>
    <n v="0"/>
    <n v="16812"/>
    <n v="375000"/>
    <b v="1"/>
    <s v="AST"/>
    <d v="2008-06-05T00:00:00"/>
    <s v="AST"/>
    <x v="127"/>
  </r>
  <r>
    <s v="133"/>
    <s v="Eaton Manor"/>
    <s v="BN3 3PT"/>
    <s v="Hove (EM)"/>
    <s v="South Coast"/>
    <s v="4K2Bs"/>
    <n v="985"/>
    <s v="04-Jun-2019"/>
    <n v="0"/>
    <n v="16884"/>
    <n v="350000"/>
    <b v="1"/>
    <s v="AST"/>
    <d v="2013-06-05T00:00:00"/>
    <s v="AST"/>
    <x v="127"/>
  </r>
  <r>
    <s v="D31"/>
    <s v="Du Cane Court"/>
    <s v="SW17"/>
    <s v="Greater London"/>
    <s v="South West London (outer)"/>
    <s v="2KB"/>
    <n v="531"/>
    <s v="06-Jun-2019"/>
    <n v="0"/>
    <n v="16800"/>
    <n v="390000"/>
    <b v="0"/>
    <s v="AST"/>
    <d v="2016-06-06T00:00:00"/>
    <s v="AST"/>
    <x v="128"/>
  </r>
  <r>
    <s v="114"/>
    <s v="Eaton Manor"/>
    <s v="BN3 3PT"/>
    <s v="Hove (EM)"/>
    <s v="South Coast"/>
    <s v="2KB"/>
    <n v="660"/>
    <s v="07-Jun-2019"/>
    <n v="0"/>
    <n v="12708"/>
    <n v="237500"/>
    <b v="1"/>
    <s v="AST"/>
    <d v="2010-06-08T00:00:00"/>
    <s v="AST"/>
    <x v="129"/>
  </r>
  <r>
    <s v="K56"/>
    <s v="Du Cane Court"/>
    <s v="SW17"/>
    <s v="Greater London"/>
    <s v="South West London (outer)"/>
    <s v="2KB"/>
    <n v="523"/>
    <s v="11-Jun-2019"/>
    <n v="0"/>
    <n v="15420"/>
    <n v="390000"/>
    <b v="1"/>
    <s v="AST"/>
    <d v="2009-06-12T00:00:00"/>
    <s v="AST"/>
    <x v="130"/>
  </r>
  <r>
    <s v="21"/>
    <s v="Delaware Mansions"/>
    <s v="W9"/>
    <s v="Central London"/>
    <s v="W9"/>
    <s v="4KB"/>
    <n v="933"/>
    <s v="12-Jun-2019"/>
    <n v="0"/>
    <n v="29460"/>
    <n v="905000"/>
    <b v="0"/>
    <s v="AST"/>
    <d v="2015-06-13T00:00:00"/>
    <s v="AST"/>
    <x v="131"/>
  </r>
  <r>
    <s v="42"/>
    <s v="Wick Hall"/>
    <s v="BN3"/>
    <s v="Brighton"/>
    <s v="Sussex"/>
    <s v="4KB L"/>
    <n v="1060"/>
    <s v="13-Jun-2019"/>
    <n v="0"/>
    <n v="19656"/>
    <n v="340000"/>
    <b v="1"/>
    <s v="AST"/>
    <d v="2012-06-14T00:00:00"/>
    <s v="AST"/>
    <x v="132"/>
  </r>
  <r>
    <s v="23"/>
    <s v="Stamford Street"/>
    <s v="SE1"/>
    <s v="Central London"/>
    <s v="London City Fringe"/>
    <s v="3KB"/>
    <n v="722"/>
    <s v="13-Jun-2019"/>
    <n v="0"/>
    <n v="26652"/>
    <n v="785000"/>
    <b v="0"/>
    <s v=""/>
    <d v="2015-06-14T00:00:00"/>
    <s v="AST"/>
    <x v="132"/>
  </r>
  <r>
    <s v="K27B"/>
    <s v="Du Cane Court"/>
    <s v="SW17"/>
    <s v="Greater London"/>
    <s v="South West London (outer)"/>
    <s v="1KB"/>
    <n v="255"/>
    <s v="14-Jun-2019"/>
    <n v="0"/>
    <n v="11520"/>
    <n v="260000"/>
    <b v="0"/>
    <s v="AST"/>
    <d v="2017-06-15T00:00:00"/>
    <s v="AST"/>
    <x v="133"/>
  </r>
  <r>
    <s v="144"/>
    <s v="Eaton Manor"/>
    <s v="BN3 3PT"/>
    <s v="Hove (EM)"/>
    <s v="South Coast"/>
    <s v="3KB"/>
    <n v="790"/>
    <s v="14-Jun-2019"/>
    <n v="0"/>
    <n v="13200"/>
    <n v="275000"/>
    <b v="1"/>
    <s v="AST"/>
    <d v="2018-06-15T00:00:00"/>
    <s v="AST"/>
    <x v="133"/>
  </r>
  <r>
    <s v="24"/>
    <s v="Bridge Avenue Mansions"/>
    <s v="W6 9JB"/>
    <s v="Greater London"/>
    <s v="West London (outer)"/>
    <s v="2KB"/>
    <n v="507"/>
    <s v="14-Jun-2019"/>
    <n v="0"/>
    <n v="15600"/>
    <n v="380000"/>
    <b v="0"/>
    <s v="AST"/>
    <d v="2018-06-15T00:00:00"/>
    <s v="AST"/>
    <x v="133"/>
  </r>
  <r>
    <s v="A33"/>
    <s v="Du Cane Court"/>
    <s v="SW17"/>
    <s v="Greater London"/>
    <s v="South West London (outer)"/>
    <s v="2KB"/>
    <n v="531"/>
    <s v="14-Jun-2019"/>
    <n v="0"/>
    <n v="16800"/>
    <n v="390000"/>
    <b v="1"/>
    <s v="AST"/>
    <d v="2013-06-15T00:00:00"/>
    <s v="AST"/>
    <x v="133"/>
  </r>
  <r>
    <s v="25"/>
    <s v="Fairland House"/>
    <s v="BR2"/>
    <s v="Greater London"/>
    <s v="South"/>
    <s v="3KB F"/>
    <n v="652"/>
    <s v="15-Jun-2019"/>
    <n v="0"/>
    <n v="12984"/>
    <n v="300000"/>
    <b v="0"/>
    <s v="AST"/>
    <d v="2017-06-16T00:00:00"/>
    <s v="AST"/>
    <x v="134"/>
  </r>
  <r>
    <s v="7"/>
    <s v="Alyne House"/>
    <s v="SO15"/>
    <s v="Southampton"/>
    <s v="West"/>
    <s v="3KB F"/>
    <n v="0"/>
    <s v="16-Jun-2019"/>
    <n v="0"/>
    <n v="10710"/>
    <n v="175000"/>
    <b v="0"/>
    <s v="AST"/>
    <d v="2017-06-17T00:00:00"/>
    <s v="AST"/>
    <x v="135"/>
  </r>
  <r>
    <s v="2"/>
    <s v="Catherine Court"/>
    <s v="N14 4RB"/>
    <s v="Greater London"/>
    <s v="N1"/>
    <s v="3KB"/>
    <n v="685"/>
    <s v="17-Jun-2019"/>
    <n v="0"/>
    <n v="15000"/>
    <n v="385000"/>
    <b v="0"/>
    <s v="AST"/>
    <d v="2018-06-18T00:00:00"/>
    <s v="AST"/>
    <x v="136"/>
  </r>
  <r>
    <s v="12"/>
    <s v="Stamford Street"/>
    <s v="SE1"/>
    <s v="Central London"/>
    <s v="London City Fringe"/>
    <s v="3KB"/>
    <n v="779"/>
    <s v="17-Jun-2019"/>
    <n v="0"/>
    <n v="27300"/>
    <n v="785000"/>
    <b v="0"/>
    <s v=""/>
    <d v="2018-06-18T00:00:00"/>
    <s v="AST"/>
    <x v="136"/>
  </r>
  <r>
    <s v="33"/>
    <s v="Fairland House"/>
    <s v="BR2 9JJ"/>
    <s v="Greater London"/>
    <s v="Bromley"/>
    <s v="2KB F"/>
    <n v="477"/>
    <s v="19-Jun-2019"/>
    <n v="0"/>
    <n v="10800"/>
    <n v="250000"/>
    <b v="0"/>
    <s v="AST"/>
    <d v="2018-06-20T00:00:00"/>
    <s v="AST"/>
    <x v="137"/>
  </r>
  <r>
    <s v="19"/>
    <s v="Catherine Court"/>
    <s v="N14"/>
    <s v="Greater London"/>
    <s v="N1"/>
    <s v="3KB"/>
    <n v="690"/>
    <s v="19-Jun-2019"/>
    <n v="0"/>
    <n v="15000"/>
    <n v="385000"/>
    <b v="0"/>
    <s v="AST"/>
    <d v="2018-06-20T00:00:00"/>
    <s v="AST"/>
    <x v="137"/>
  </r>
  <r>
    <s v="16"/>
    <s v="Balcombe House"/>
    <s v="NW1 6HA"/>
    <s v="Central London"/>
    <s v="NW1"/>
    <s v="2KB"/>
    <n v="394"/>
    <s v="19-Jun-2019"/>
    <n v="0"/>
    <n v="16104"/>
    <n v="550000"/>
    <b v="0"/>
    <s v="AST"/>
    <d v="2017-06-20T00:00:00"/>
    <s v="AST"/>
    <x v="137"/>
  </r>
  <r>
    <s v="24"/>
    <s v="Alyne House"/>
    <s v="SO15"/>
    <s v="Southampton"/>
    <s v="Southampton"/>
    <s v="3KB F"/>
    <n v="754"/>
    <s v="20-Jun-2019"/>
    <n v="0"/>
    <n v="10356"/>
    <n v="175000"/>
    <b v="1"/>
    <s v="AST"/>
    <d v="2014-06-21T00:00:00"/>
    <s v="AST"/>
    <x v="138"/>
  </r>
  <r>
    <s v="84"/>
    <s v="Inverness Avenue"/>
    <s v="EN1"/>
    <s v="Greater London"/>
    <s v="North London"/>
    <s v="3KB"/>
    <n v="0"/>
    <s v="20-Jun-2019"/>
    <n v="0"/>
    <n v="11676"/>
    <n v="315000"/>
    <b v="0"/>
    <s v="AST"/>
    <d v="2016-06-21T00:00:00"/>
    <s v="AST"/>
    <x v="138"/>
  </r>
  <r>
    <s v="19"/>
    <s v="Bonchurch Road"/>
    <s v="BN2 3PJ"/>
    <s v="Brighton"/>
    <s v="South Coast"/>
    <s v="2KB balc"/>
    <n v="472"/>
    <s v="21-Jun-2019"/>
    <n v="0"/>
    <n v="10740"/>
    <n v="215000"/>
    <b v="0"/>
    <s v="AST"/>
    <d v="2018-06-22T00:00:00"/>
    <s v="AST"/>
    <x v="139"/>
  </r>
  <r>
    <s v="B65"/>
    <s v="Du Cane Court"/>
    <s v="SW17"/>
    <s v="Greater London"/>
    <s v="South West London (outer)"/>
    <s v="1KB"/>
    <n v="254"/>
    <s v="22-Jun-2019"/>
    <n v="0"/>
    <n v="11440"/>
    <n v="260000"/>
    <b v="0"/>
    <s v="AST"/>
    <d v="2018-06-23T00:00:00"/>
    <s v="AST"/>
    <x v="140"/>
  </r>
  <r>
    <s v="14"/>
    <s v="Holland Place Chambers"/>
    <s v="W8"/>
    <s v="Central London"/>
    <s v="West"/>
    <s v="3K2B"/>
    <n v="728"/>
    <s v="22-Jun-2019"/>
    <n v="0"/>
    <n v="34840"/>
    <n v="1100000"/>
    <b v="0"/>
    <s v="AST"/>
    <d v="2018-06-23T00:00:00"/>
    <s v="AST"/>
    <x v="140"/>
  </r>
  <r>
    <s v="121"/>
    <s v="Eaton Manor"/>
    <s v="BN3 3PT"/>
    <s v="Hove (EM)"/>
    <s v="South Coast"/>
    <s v="3K2B"/>
    <n v="850"/>
    <s v="23-Jun-2019"/>
    <n v="0"/>
    <n v="13836"/>
    <n v="310000"/>
    <b v="0"/>
    <s v="AST"/>
    <d v="1996-04-03T00:00:00"/>
    <s v="AST"/>
    <x v="141"/>
  </r>
  <r>
    <s v="17B"/>
    <s v="Bridge Avenue Mansions"/>
    <s v="W6 9JB"/>
    <s v="Greater London"/>
    <s v="West London (outer)"/>
    <s v="2KB"/>
    <n v="512"/>
    <s v="23-Jun-2019"/>
    <n v="0"/>
    <n v="16116"/>
    <n v="380000"/>
    <b v="0"/>
    <s v="AST"/>
    <d v="2018-07-02T00:00:00"/>
    <s v="AST"/>
    <x v="141"/>
  </r>
  <r>
    <s v="1"/>
    <s v="Garden Court"/>
    <s v="TW9 3JS"/>
    <s v="Greater London"/>
    <s v="Surrey"/>
    <s v="4KB"/>
    <n v="861"/>
    <s v="25-Jun-2019"/>
    <n v="0"/>
    <n v="22080"/>
    <n v="530000"/>
    <b v="0"/>
    <s v="AST"/>
    <d v="2017-06-26T00:00:00"/>
    <s v="AST"/>
    <x v="142"/>
  </r>
  <r>
    <s v="7"/>
    <s v="Woodstock House"/>
    <s v="W1"/>
    <s v="Central London"/>
    <s v="W1"/>
    <s v="4KB"/>
    <n v="0"/>
    <s v="26-Jun-2019"/>
    <n v="0"/>
    <n v="33800"/>
    <n v="1255000"/>
    <b v="0"/>
    <s v="AST"/>
    <d v="2016-06-27T00:00:00"/>
    <s v="AST"/>
    <x v="143"/>
  </r>
  <r>
    <s v="21"/>
    <s v="Bonchurch Road"/>
    <s v="BN2 3PJ"/>
    <s v="Brighton"/>
    <s v="South Coast"/>
    <s v="3kb balc"/>
    <n v="488"/>
    <s v="27-Jun-2019"/>
    <n v="0"/>
    <n v="11062"/>
    <n v="230000"/>
    <b v="1"/>
    <s v="AST"/>
    <d v="2017-06-28T00:00:00"/>
    <s v="AST"/>
    <x v="144"/>
  </r>
  <r>
    <s v="49"/>
    <s v="Stamford Street"/>
    <s v="SE1"/>
    <s v="Central London"/>
    <s v="London City Fringe"/>
    <s v="2KB"/>
    <n v="591"/>
    <s v="27-Jun-2019"/>
    <n v="0"/>
    <n v="28080"/>
    <n v="600000"/>
    <b v="0"/>
    <s v=""/>
    <d v="2015-06-28T00:00:00"/>
    <s v="AST"/>
    <x v="144"/>
  </r>
  <r>
    <s v="5"/>
    <s v="Baynton House"/>
    <s v="SO41"/>
    <s v="Lymington"/>
    <s v="Hampshire"/>
    <s v="3KB"/>
    <n v="1076"/>
    <s v="29-Jun-2019"/>
    <n v="0"/>
    <n v="11400"/>
    <n v="320000"/>
    <b v="0"/>
    <s v="AST"/>
    <d v="2018-06-30T00:00:00"/>
    <s v="AST"/>
    <x v="145"/>
  </r>
  <r>
    <s v="4"/>
    <s v="Merton Mansions"/>
    <s v="SW20"/>
    <s v="Greater London"/>
    <s v="South"/>
    <s v="3KB"/>
    <n v="715"/>
    <s v="29-Jun-2019"/>
    <n v="0"/>
    <n v="15900"/>
    <n v="385000"/>
    <b v="1"/>
    <s v="AST"/>
    <d v="2018-06-30T00:00:00"/>
    <s v="AST"/>
    <x v="145"/>
  </r>
  <r>
    <s v="1"/>
    <s v="Holland Place Chambers"/>
    <s v="W8"/>
    <s v="Central London"/>
    <s v="West"/>
    <s v="3K2B"/>
    <n v="802"/>
    <s v="29-Jun-2019"/>
    <n v="0"/>
    <n v="31720"/>
    <n v="900000"/>
    <b v="0"/>
    <s v="AST"/>
    <d v="2018-07-31T00:00:00"/>
    <s v="AST"/>
    <x v="145"/>
  </r>
  <r>
    <s v="14"/>
    <s v="Monterey Gardens"/>
    <s v="EX4"/>
    <s v="Exeter"/>
    <s v="South West"/>
    <s v="3KB F"/>
    <n v="635"/>
    <s v="30-Jun-2019"/>
    <n v="0"/>
    <n v="9300"/>
    <n v="160000"/>
    <b v="1"/>
    <s v="AST"/>
    <d v="2018-07-01T00:00:00"/>
    <s v="AST"/>
    <x v="146"/>
  </r>
  <r>
    <s v="113"/>
    <s v="Eaton Manor"/>
    <s v="BN3 3PT"/>
    <s v="Hove (EM)"/>
    <s v="South Coast"/>
    <s v="4K2B L"/>
    <n v="1000"/>
    <s v="30-Jun-2019"/>
    <n v="0"/>
    <n v="19800"/>
    <n v="375000"/>
    <b v="0"/>
    <s v="AST"/>
    <d v="2006-07-01T00:00:00"/>
    <s v="AST"/>
    <x v="146"/>
  </r>
  <r>
    <s v="18"/>
    <s v="Garden Court"/>
    <s v="TW9 3JS"/>
    <s v="Greater London"/>
    <s v="Surrey"/>
    <s v="4KB"/>
    <n v="807"/>
    <s v="30-Jun-2019"/>
    <n v="0"/>
    <n v="20376"/>
    <n v="530000"/>
    <b v="0"/>
    <s v="AST"/>
    <d v="2011-09-22T00:00:00"/>
    <s v="AST"/>
    <x v="146"/>
  </r>
  <r>
    <s v="210"/>
    <s v="Circle (the)"/>
    <s v="SE1"/>
    <s v="Central London"/>
    <s v="South East London (Inner)"/>
    <s v="2KB Std"/>
    <n v="541"/>
    <s v="30-Jun-2019"/>
    <n v="0"/>
    <n v="23400"/>
    <n v="520000"/>
    <b v="0"/>
    <s v="AST"/>
    <d v="2017-07-01T00:00:00"/>
    <s v="AST"/>
    <x v="146"/>
  </r>
  <r>
    <s v="20"/>
    <s v="Linkenholt Mansions"/>
    <s v="W6 0YA"/>
    <s v="Greater London"/>
    <s v="South West London/surrey"/>
    <s v="4KB"/>
    <n v="1020"/>
    <s v="30-Jun-2019"/>
    <n v="0"/>
    <n v="23928"/>
    <n v="800000"/>
    <b v="0"/>
    <s v="AST"/>
    <d v="2018-07-01T00:00:00"/>
    <s v="AST"/>
    <x v="146"/>
  </r>
  <r>
    <s v="B04"/>
    <s v="Du Cane Court"/>
    <s v="SW17"/>
    <s v="Greater London"/>
    <s v="South West London (outer)"/>
    <s v="5KB"/>
    <n v="1165"/>
    <s v="30-Jun-2019"/>
    <n v="0"/>
    <n v="29664"/>
    <n v="600000"/>
    <b v="1"/>
    <s v="AST"/>
    <d v="2010-03-31T00:00:00"/>
    <s v="AST"/>
    <x v="146"/>
  </r>
  <r>
    <s v="7"/>
    <s v="Lyncombe Close"/>
    <s v="EX4"/>
    <s v="Exeter"/>
    <s v="Exeter"/>
    <s v="5KBH"/>
    <n v="979"/>
    <s v="01-Jul-2019"/>
    <n v="0"/>
    <n v="11700"/>
    <n v="240000"/>
    <b v="1"/>
    <s v="AST"/>
    <d v="2018-07-02T00:00:00"/>
    <s v="AST"/>
    <x v="147"/>
  </r>
  <r>
    <s v="17A"/>
    <s v="Bridge Avenue Mansions"/>
    <s v="W6 9JB"/>
    <s v="Greater London"/>
    <s v="West London (outer)"/>
    <s v="1KB"/>
    <n v="348"/>
    <s v="01-Jul-2019"/>
    <n v="0"/>
    <n v="14400"/>
    <n v="305500"/>
    <b v="0"/>
    <s v="AST"/>
    <d v="2018-06-23T00:00:00"/>
    <s v="AST"/>
    <x v="147"/>
  </r>
  <r>
    <s v="54"/>
    <s v="Eaton Manor"/>
    <s v="BN3 3PT"/>
    <s v="Hove (EM)"/>
    <s v="South Coast"/>
    <s v="4K2B L"/>
    <n v="1100"/>
    <s v="01-Jul-2019"/>
    <n v="0"/>
    <n v="16980"/>
    <n v="375000"/>
    <b v="1"/>
    <s v="AST"/>
    <d v="2008-07-02T00:00:00"/>
    <s v="AST"/>
    <x v="147"/>
  </r>
  <r>
    <s v="1"/>
    <s v="Monterey Gardens"/>
    <s v="EX4"/>
    <s v="Exeter"/>
    <s v="South West"/>
    <s v="1KB F"/>
    <n v="301"/>
    <s v="05-Jul-2019"/>
    <n v="0"/>
    <n v="7200"/>
    <n v="95000"/>
    <b v="1"/>
    <s v="AST"/>
    <d v="2018-07-06T00:00:00"/>
    <s v="AST"/>
    <x v="148"/>
  </r>
  <r>
    <s v="10"/>
    <s v="Lyncombe Close"/>
    <s v="EX4"/>
    <s v="Exeter"/>
    <s v="Exeter"/>
    <s v="4KBH"/>
    <n v="834"/>
    <s v="06-Jul-2019"/>
    <n v="0"/>
    <n v="11100"/>
    <n v="230000"/>
    <b v="1"/>
    <s v="AST"/>
    <d v="2018-07-07T00:00:00"/>
    <s v="AST"/>
    <x v="149"/>
  </r>
  <r>
    <s v="6"/>
    <s v="Baynton House"/>
    <s v="SO41"/>
    <s v="Lymington"/>
    <s v="Hampshire"/>
    <s v="3KB"/>
    <n v="1051"/>
    <s v="06-Jul-2019"/>
    <n v="0"/>
    <n v="11652"/>
    <n v="320000"/>
    <b v="0"/>
    <s v="AST"/>
    <d v="2017-07-07T00:00:00"/>
    <s v="AST"/>
    <x v="149"/>
  </r>
  <r>
    <s v="10"/>
    <s v="Catherine Court"/>
    <s v="N14 4RB"/>
    <s v="Greater London"/>
    <s v="N1"/>
    <s v="3KB"/>
    <n v="690"/>
    <s v="06-Jul-2019"/>
    <n v="0"/>
    <n v="15000"/>
    <n v="385000"/>
    <b v="1"/>
    <s v="AST"/>
    <d v="2018-07-07T00:00:00"/>
    <s v="AST"/>
    <x v="149"/>
  </r>
  <r>
    <s v="11"/>
    <s v="Eaton Manor"/>
    <s v="BN3 3PT"/>
    <s v="Hove (EM)"/>
    <s v="South Coast"/>
    <s v="4K2B L"/>
    <n v="1100"/>
    <s v="08-Jul-2019"/>
    <n v="0"/>
    <n v="16224"/>
    <n v="375000"/>
    <b v="1"/>
    <s v="AST"/>
    <d v="2012-07-09T00:00:00"/>
    <s v="AST"/>
    <x v="150"/>
  </r>
  <r>
    <s v="13"/>
    <s v="Holland Place Chambers"/>
    <s v="W8"/>
    <s v="Central London"/>
    <s v="West"/>
    <s v="3K2B"/>
    <n v="849"/>
    <s v="08-Jul-2019"/>
    <n v="0"/>
    <n v="38400"/>
    <n v="1275000"/>
    <b v="0"/>
    <s v="AST"/>
    <d v="2018-07-09T00:00:00"/>
    <s v="AST"/>
    <x v="150"/>
  </r>
  <r>
    <s v="22"/>
    <s v="Alyne House"/>
    <s v="SO15"/>
    <s v="Southampton"/>
    <s v="West"/>
    <s v="3KB F"/>
    <n v="0"/>
    <s v="10-Jul-2019"/>
    <n v="0"/>
    <n v="10740"/>
    <n v="175000"/>
    <b v="0"/>
    <s v="AST"/>
    <d v="2018-07-11T00:00:00"/>
    <s v="AST"/>
    <x v="151"/>
  </r>
  <r>
    <s v="69"/>
    <s v="Langham Court"/>
    <s v="SW20"/>
    <s v="Greater London"/>
    <s v="South"/>
    <s v="2KB"/>
    <n v="432"/>
    <s v="12-Jul-2019"/>
    <n v="0"/>
    <n v="11700"/>
    <n v="285000"/>
    <b v="0"/>
    <s v="AST"/>
    <d v="2018-07-13T00:00:00"/>
    <s v="AST"/>
    <x v="152"/>
  </r>
  <r>
    <s v="10"/>
    <s v="Boston House"/>
    <s v="NW1"/>
    <s v="Central London"/>
    <s v="London West End"/>
    <s v="4KB"/>
    <n v="848"/>
    <s v="13-Jul-2019"/>
    <n v="0"/>
    <n v="33800"/>
    <n v="1100000"/>
    <b v="0"/>
    <s v="AST"/>
    <d v="2018-07-15T00:00:00"/>
    <s v="AST"/>
    <x v="153"/>
  </r>
  <r>
    <s v="A52"/>
    <s v="Du Cane Court"/>
    <s v="SW17"/>
    <s v="Greater London"/>
    <s v="South West London (outer)"/>
    <s v="1KB"/>
    <n v="261"/>
    <s v="14-Jul-2019"/>
    <n v="0"/>
    <n v="12480"/>
    <n v="260000"/>
    <b v="0"/>
    <s v="AST"/>
    <d v="2002-01-15T00:00:00"/>
    <s v="AST"/>
    <x v="154"/>
  </r>
  <r>
    <s v="K67"/>
    <s v="Du Cane Court"/>
    <s v="SW17"/>
    <s v="Greater London"/>
    <s v="South West London (outer)"/>
    <s v="2KB"/>
    <n v="535"/>
    <s v="14-Jul-2019"/>
    <n v="0"/>
    <n v="17424"/>
    <n v="390000"/>
    <b v="1"/>
    <s v="AST"/>
    <d v="2015-07-15T00:00:00"/>
    <s v="AST"/>
    <x v="154"/>
  </r>
  <r>
    <s v="26"/>
    <s v="Harvard Mansions"/>
    <s v="SW11 1TB"/>
    <s v="Greater London"/>
    <s v="South West London/surrey"/>
    <s v="5KB"/>
    <n v="1010"/>
    <s v="14-Jul-2019"/>
    <n v="0"/>
    <n v="26532"/>
    <n v="730000"/>
    <b v="0"/>
    <s v="AST"/>
    <d v="2017-07-15T00:00:00"/>
    <s v="AST"/>
    <x v="154"/>
  </r>
  <r>
    <s v="31A"/>
    <s v="Bonchurch Road"/>
    <s v="BN2"/>
    <s v="Brighton"/>
    <s v="Sussex"/>
    <s v="3kb balc"/>
    <n v="466"/>
    <s v="15-Jul-2019"/>
    <n v="0"/>
    <n v="11436"/>
    <n v="230000"/>
    <b v="0"/>
    <s v="AST"/>
    <d v="2017-06-16T00:00:00"/>
    <s v="AST"/>
    <x v="155"/>
  </r>
  <r>
    <s v="325"/>
    <s v="Circle (the)"/>
    <s v="SE1"/>
    <s v="Central London"/>
    <s v="South East London (Inner)"/>
    <s v="2KB Sm"/>
    <n v="405"/>
    <s v="15-Jul-2019"/>
    <n v="0"/>
    <n v="17484"/>
    <n v="415000"/>
    <b v="0"/>
    <s v="AST"/>
    <d v="2016-07-16T00:00:00"/>
    <s v="AST"/>
    <x v="155"/>
  </r>
  <r>
    <s v="25"/>
    <s v="St Leonards Court"/>
    <s v="SW14"/>
    <s v="Greater London"/>
    <s v="South"/>
    <s v="3KB"/>
    <n v="720"/>
    <s v="16-Jul-2019"/>
    <n v="0"/>
    <n v="15960"/>
    <n v="440000"/>
    <b v="1"/>
    <s v="AST"/>
    <d v="2010-07-17T00:00:00"/>
    <s v="AST"/>
    <x v="156"/>
  </r>
  <r>
    <s v="19"/>
    <s v="Monterey Gardens"/>
    <s v="EX4"/>
    <s v="Exeter"/>
    <s v="Exeter"/>
    <s v="4KB H"/>
    <n v="861"/>
    <s v="17-Jul-2019"/>
    <n v="0"/>
    <n v="11112"/>
    <n v="230000"/>
    <b v="1"/>
    <s v="AST"/>
    <d v="2009-07-18T00:00:00"/>
    <s v="AST"/>
    <x v="157"/>
  </r>
  <r>
    <s v="164"/>
    <s v="Wick Hall"/>
    <s v="BN3"/>
    <s v="Brighton"/>
    <s v="Sussex"/>
    <s v="3KB L"/>
    <n v="0"/>
    <s v="17-Jul-2019"/>
    <n v="0"/>
    <n v="17040"/>
    <n v="385000"/>
    <b v="0"/>
    <s v="AST"/>
    <d v="2014-07-18T00:00:00"/>
    <s v="AST"/>
    <x v="157"/>
  </r>
  <r>
    <s v="23"/>
    <s v="Alyne House"/>
    <s v="SO15"/>
    <s v="Southampton"/>
    <s v="Southampton"/>
    <s v="2KB Mod"/>
    <n v="414"/>
    <s v="18-Jul-2019"/>
    <n v="0"/>
    <n v="8526"/>
    <n v="140000"/>
    <b v="1"/>
    <s v="AST"/>
    <d v="2017-07-14T00:00:00"/>
    <s v="AST"/>
    <x v="158"/>
  </r>
  <r>
    <s v="13"/>
    <s v="St Peters House"/>
    <s v=""/>
    <s v="Exeter (SPH)"/>
    <s v="South West"/>
    <s v="3KBlg"/>
    <n v="754"/>
    <s v="20-Jul-2019"/>
    <n v="0"/>
    <n v="10512"/>
    <n v="185000"/>
    <b v="1"/>
    <s v="AST"/>
    <d v="2017-07-21T00:00:00"/>
    <s v="AST"/>
    <x v="159"/>
  </r>
  <r>
    <s v="31"/>
    <s v="Eaton Manor"/>
    <s v="BN3 3PT"/>
    <s v="Hove (EM)"/>
    <s v="South Coast"/>
    <s v="4K2B L"/>
    <n v="1080"/>
    <s v="20-Jul-2019"/>
    <n v="0"/>
    <n v="16500"/>
    <n v="375000"/>
    <b v="0"/>
    <s v="AST"/>
    <d v="2018-07-21T00:00:00"/>
    <s v="AST"/>
    <x v="159"/>
  </r>
  <r>
    <s v="K58"/>
    <s v="Du Cane Court"/>
    <s v="SW17"/>
    <s v="Greater London"/>
    <s v="South West London (outer)"/>
    <s v="2KB"/>
    <n v="436"/>
    <s v="20-Jul-2019"/>
    <n v="0"/>
    <n v="16640"/>
    <n v="390000"/>
    <b v="1"/>
    <s v="AST"/>
    <d v="2018-07-21T00:00:00"/>
    <s v="AST"/>
    <x v="159"/>
  </r>
  <r>
    <s v="85"/>
    <s v="Eaton Manor"/>
    <s v="BN3"/>
    <s v="Hove (EM)"/>
    <s v="Sussex"/>
    <s v="3K2B"/>
    <n v="840"/>
    <s v="21-Jul-2019"/>
    <n v="0"/>
    <n v="13668"/>
    <n v="310000"/>
    <b v="0"/>
    <s v="AST"/>
    <d v="2013-07-22T00:00:00"/>
    <s v="AST"/>
    <x v="160"/>
  </r>
  <r>
    <s v="H64"/>
    <s v="Du Cane Court"/>
    <s v="SW17"/>
    <s v="Greater London"/>
    <s v="South West London (outer)"/>
    <s v="3KB"/>
    <n v="717"/>
    <s v="21-Jul-2019"/>
    <n v="0"/>
    <n v="17940"/>
    <n v="500000"/>
    <b v="0"/>
    <s v="AST"/>
    <d v="2017-07-22T00:00:00"/>
    <s v="AST"/>
    <x v="160"/>
  </r>
  <r>
    <s v="A32B"/>
    <s v="Du Cane Court"/>
    <s v="SW17"/>
    <s v="Greater London"/>
    <s v="South West London (outer)"/>
    <s v="1KB"/>
    <n v="256"/>
    <s v="22-Jul-2019"/>
    <n v="0"/>
    <n v="13704"/>
    <n v="260000"/>
    <b v="0"/>
    <s v="AST"/>
    <d v="2002-07-23T00:00:00"/>
    <s v="AST"/>
    <x v="161"/>
  </r>
  <r>
    <s v="271"/>
    <s v="Circle (the)"/>
    <s v="SE1"/>
    <s v="Central London"/>
    <s v="South East London (Inner)"/>
    <s v="2KB Std"/>
    <n v="540"/>
    <s v="22-Jul-2019"/>
    <n v="0"/>
    <n v="21320"/>
    <n v="520000"/>
    <b v="0"/>
    <s v="AST"/>
    <d v="2018-07-23T00:00:00"/>
    <s v="AST"/>
    <x v="161"/>
  </r>
  <r>
    <s v="8"/>
    <s v="Balcombe House"/>
    <s v="NW1 6HA"/>
    <s v="Central London"/>
    <s v="NW1"/>
    <s v="2KB"/>
    <n v="436"/>
    <s v="24-Jul-2019"/>
    <n v="0"/>
    <n v="17400"/>
    <n v="550000"/>
    <b v="0"/>
    <s v="AST"/>
    <d v="2017-07-25T00:00:00"/>
    <s v="AST"/>
    <x v="162"/>
  </r>
  <r>
    <s v="2"/>
    <s v="Rose Court"/>
    <s v="E14"/>
    <s v="Greater London"/>
    <s v="Other"/>
    <s v="3KB"/>
    <n v="548"/>
    <s v="24-Jul-2019"/>
    <n v="0"/>
    <n v="18600"/>
    <n v="375000"/>
    <b v="0"/>
    <s v="AST"/>
    <d v="2018-07-25T00:00:00"/>
    <s v="AST"/>
    <x v="162"/>
  </r>
  <r>
    <s v="C61"/>
    <s v="Du Cane Court"/>
    <s v="SW17"/>
    <s v="Greater London"/>
    <s v="South"/>
    <s v="1KB"/>
    <n v="253"/>
    <s v="25-Jul-2019"/>
    <n v="0"/>
    <n v="11880"/>
    <n v="260000"/>
    <b v="0"/>
    <s v="AST"/>
    <d v="2017-07-26T00:00:00"/>
    <s v="AST"/>
    <x v="163"/>
  </r>
  <r>
    <s v="14"/>
    <s v="Alyne House"/>
    <s v="SO15"/>
    <s v="Southampton"/>
    <s v="Southampton"/>
    <s v="3KB Mod"/>
    <n v="754"/>
    <s v="26-Jul-2019"/>
    <n v="0"/>
    <n v="10500"/>
    <n v="175000"/>
    <b v="1"/>
    <s v="AST"/>
    <d v="2018-07-27T00:00:00"/>
    <s v="AST"/>
    <x v="164"/>
  </r>
  <r>
    <s v="21"/>
    <s v="Alyne House"/>
    <s v="SO15"/>
    <s v="Southampton"/>
    <s v="Southampton"/>
    <s v="3KB Mod"/>
    <n v="754"/>
    <s v="26-Jul-2019"/>
    <n v="0"/>
    <n v="10500"/>
    <n v="175000"/>
    <b v="1"/>
    <s v="AST"/>
    <d v="2018-07-27T00:00:00"/>
    <s v="AST"/>
    <x v="164"/>
  </r>
  <r>
    <s v="12"/>
    <s v="Restoration Square"/>
    <s v="SW11"/>
    <s v="Central London"/>
    <s v="South West London (outer)"/>
    <s v="3KB L"/>
    <n v="806"/>
    <s v="26-Jul-2019"/>
    <n v="0"/>
    <n v="21010"/>
    <n v="611000"/>
    <b v="0"/>
    <s v="AST"/>
    <d v="2017-12-12T00:00:00"/>
    <s v="AST"/>
    <x v="164"/>
  </r>
  <r>
    <s v="9"/>
    <s v="Restoration Square"/>
    <s v="SW11"/>
    <s v="Central London"/>
    <s v="South West London (outer)"/>
    <s v="4KBpent"/>
    <n v="1347"/>
    <s v="26-Jul-2019"/>
    <n v="0"/>
    <n v="39520"/>
    <n v="1075000"/>
    <b v="0"/>
    <s v="AST"/>
    <d v="2018-07-27T00:00:00"/>
    <s v="AST"/>
    <x v="164"/>
  </r>
  <r>
    <s v="17"/>
    <s v="Bonchurch Road"/>
    <s v="BN2 3PJ"/>
    <s v="Brighton"/>
    <s v="South Coast"/>
    <s v="3KB"/>
    <n v="484"/>
    <s v="27-Jul-2019"/>
    <n v="0"/>
    <n v="10110"/>
    <n v="240000"/>
    <b v="0"/>
    <s v="AST"/>
    <d v="2003-05-28T00:00:00"/>
    <s v="AST"/>
    <x v="165"/>
  </r>
  <r>
    <s v="12"/>
    <s v="Ashdown Court"/>
    <s v="CR4"/>
    <s v="Surrey"/>
    <s v="South West London (outer)"/>
    <s v="2KB"/>
    <n v="427"/>
    <s v="27-Jul-2019"/>
    <n v="0"/>
    <n v="10500"/>
    <n v="220000"/>
    <b v="1"/>
    <s v="AST"/>
    <d v="2018-07-28T00:00:00"/>
    <s v="AST"/>
    <x v="165"/>
  </r>
  <r>
    <s v="11"/>
    <s v="Alyne House"/>
    <s v="SO15"/>
    <s v="Southampton"/>
    <s v="Southampton"/>
    <s v="3KB Mod"/>
    <n v="754"/>
    <s v="27-Jul-2019"/>
    <n v="0"/>
    <n v="10716"/>
    <n v="175000"/>
    <b v="1"/>
    <s v="AST"/>
    <d v="2017-07-28T00:00:00"/>
    <s v="AST"/>
    <x v="165"/>
  </r>
  <r>
    <s v="80"/>
    <s v="Bicknoller Road"/>
    <s v="EN1"/>
    <s v="Greater London"/>
    <s v="North London"/>
    <s v="3KB"/>
    <n v="0"/>
    <s v="27-Jul-2019"/>
    <n v="0"/>
    <n v="11904"/>
    <n v="315000"/>
    <b v="0"/>
    <s v="AST"/>
    <d v="2016-07-29T00:00:00"/>
    <s v="AST"/>
    <x v="165"/>
  </r>
  <r>
    <s v="99"/>
    <s v="Eaton Manor"/>
    <s v="BN3 3PT"/>
    <s v="Hove (EM)"/>
    <s v="South Coast"/>
    <s v="3KB"/>
    <n v="690"/>
    <s v="27-Jul-2019"/>
    <n v="0"/>
    <n v="13548"/>
    <n v="275000"/>
    <b v="1"/>
    <s v="AST"/>
    <d v="2017-07-28T00:00:00"/>
    <s v="AST"/>
    <x v="165"/>
  </r>
  <r>
    <s v="1"/>
    <s v="Alyne House"/>
    <s v=""/>
    <s v="Southampton"/>
    <s v="South West"/>
    <s v="3KB F"/>
    <n v="754"/>
    <s v="28-Jul-2019"/>
    <n v="0"/>
    <n v="10512"/>
    <n v="175000"/>
    <b v="0"/>
    <s v="AST"/>
    <d v="2017-07-28T00:00:00"/>
    <s v="AST"/>
    <x v="166"/>
  </r>
  <r>
    <s v="11"/>
    <s v="Balcombe House"/>
    <s v="NW1 6HA"/>
    <s v="Central London"/>
    <s v="NW1"/>
    <s v="2KB"/>
    <n v="439"/>
    <s v="28-Jul-2019"/>
    <n v="0"/>
    <n v="20412"/>
    <n v="550000"/>
    <b v="0"/>
    <s v="AST"/>
    <d v="2013-07-29T00:00:00"/>
    <s v="AST"/>
    <x v="166"/>
  </r>
  <r>
    <s v="127"/>
    <s v="Eaton Manor"/>
    <s v="BN3 3PT"/>
    <s v="Hove (EM)"/>
    <s v="South Coast"/>
    <s v="4K2Bs"/>
    <n v="985"/>
    <s v="29-Jul-2019"/>
    <n v="0"/>
    <n v="17100"/>
    <n v="350000"/>
    <b v="0"/>
    <s v="AST"/>
    <d v="2018-07-30T00:00:00"/>
    <s v="AST"/>
    <x v="167"/>
  </r>
  <r>
    <s v="27"/>
    <s v="Bonchurch Road"/>
    <s v="BN2 3PJ"/>
    <s v="Brighton"/>
    <s v="South Coast"/>
    <s v="3kb balc"/>
    <n v="495"/>
    <s v="30-Jul-2019"/>
    <n v="0"/>
    <n v="11436"/>
    <n v="230000"/>
    <b v="0"/>
    <s v="AST"/>
    <d v="2017-07-31T00:00:00"/>
    <s v="AST"/>
    <x v="168"/>
  </r>
  <r>
    <s v="K42"/>
    <s v="Du Cane Court"/>
    <s v="SW17"/>
    <s v="Greater London"/>
    <s v="South West London (outer)"/>
    <s v="1KB"/>
    <n v="256"/>
    <s v="30-Jul-2019"/>
    <n v="0"/>
    <n v="11784"/>
    <n v="260000"/>
    <b v="1"/>
    <s v="AST"/>
    <d v="2010-07-31T00:00:00"/>
    <s v="AST"/>
    <x v="168"/>
  </r>
  <r>
    <s v="8"/>
    <s v="Ashdown Court"/>
    <s v="CR4"/>
    <s v="Surrey"/>
    <s v="South West London (outer)"/>
    <s v="1KB"/>
    <n v="362"/>
    <s v="31-Jul-2019"/>
    <n v="0"/>
    <n v="9600"/>
    <n v="175000"/>
    <b v="0"/>
    <s v="AST"/>
    <d v="2018-08-01T00:00:00"/>
    <s v="AST"/>
    <x v="169"/>
  </r>
  <r>
    <s v="34"/>
    <s v="Eaton Manor"/>
    <s v="BN3 3PT"/>
    <s v="Hove (EM)"/>
    <s v="South Coast"/>
    <s v="2KB"/>
    <n v="530"/>
    <s v="31-Jul-2019"/>
    <n v="0"/>
    <n v="10740"/>
    <n v="237500"/>
    <b v="1"/>
    <s v="AST"/>
    <d v="2018-08-01T00:00:00"/>
    <s v="AST"/>
    <x v="169"/>
  </r>
  <r>
    <s v="131"/>
    <s v="Merton Mansions"/>
    <s v="SW20"/>
    <s v="Greater London"/>
    <s v="South West London (outer)"/>
    <s v="2KB"/>
    <n v="322"/>
    <s v="31-Jul-2019"/>
    <n v="0"/>
    <n v="11680"/>
    <n v="285000"/>
    <b v="1"/>
    <s v="AST"/>
    <d v="2014-04-08T00:00:00"/>
    <s v="AST"/>
    <x v="169"/>
  </r>
  <r>
    <s v="141"/>
    <s v="Eaton Manor"/>
    <s v="BN3 3PT"/>
    <s v="Hove (EM)"/>
    <s v="South Coast"/>
    <s v="3K2B"/>
    <n v="850"/>
    <s v="31-Jul-2019"/>
    <n v="0"/>
    <n v="14928"/>
    <n v="310000"/>
    <b v="1"/>
    <s v="AST"/>
    <d v="2014-06-21T00:00:00"/>
    <s v="AST"/>
    <x v="169"/>
  </r>
  <r>
    <s v="9"/>
    <s v="Catherine Court"/>
    <s v="N14 4RB"/>
    <s v="Greater London"/>
    <s v="N1"/>
    <s v="3KB"/>
    <n v="690"/>
    <s v="31-Jul-2019"/>
    <n v="0"/>
    <n v="15036"/>
    <n v="385000"/>
    <b v="1"/>
    <s v="AST"/>
    <d v="2009-05-02T00:00:00"/>
    <s v="AST"/>
    <x v="169"/>
  </r>
  <r>
    <s v="14"/>
    <s v="Eaton Manor"/>
    <s v="BN3 3PT"/>
    <s v="Hove (EM)"/>
    <s v="South Coast"/>
    <s v="4K2B L"/>
    <n v="1070"/>
    <s v="31-Jul-2019"/>
    <n v="0"/>
    <n v="16512"/>
    <n v="375000"/>
    <b v="1"/>
    <s v="AST"/>
    <d v="2008-01-31T00:00:00"/>
    <s v="AST"/>
    <x v="169"/>
  </r>
  <r>
    <s v="E23"/>
    <s v="Du Cane Court"/>
    <s v="SW17"/>
    <s v="Greater London"/>
    <s v="South West London (outer)"/>
    <s v="2KB"/>
    <n v="527"/>
    <s v="31-Jul-2019"/>
    <n v="0"/>
    <n v="16836"/>
    <n v="390000"/>
    <b v="1"/>
    <s v="AST"/>
    <d v="2016-08-01T00:00:00"/>
    <s v="AST"/>
    <x v="169"/>
  </r>
  <r>
    <s v="24"/>
    <s v="Eaton Manor"/>
    <s v="BN3 3PT"/>
    <s v="Hove (EM)"/>
    <s v="South Coast"/>
    <s v="4K2B L"/>
    <n v="1060"/>
    <s v="31-July-2019"/>
    <n v="0"/>
    <n v="16860"/>
    <n v="375000"/>
    <b v="0"/>
    <s v="AST"/>
    <d v="2007-06-01T00:00:00"/>
    <s v="AST"/>
    <x v="169"/>
  </r>
  <r>
    <s v="26"/>
    <s v="Eaton Manor"/>
    <s v="BN3 3PT"/>
    <s v="Hove (EM)"/>
    <s v="South Coast"/>
    <s v="4K2B L"/>
    <n v="1070"/>
    <s v="31-Jul-2019"/>
    <n v="0"/>
    <n v="17184"/>
    <n v="375000"/>
    <b v="1"/>
    <s v="AST"/>
    <d v="2010-03-03T00:00:00"/>
    <s v="AST"/>
    <x v="169"/>
  </r>
  <r>
    <s v="44"/>
    <s v="Stamford Street"/>
    <s v="SE1"/>
    <s v="Central London"/>
    <s v="London City Fringe"/>
    <s v="2KB"/>
    <n v="621"/>
    <s v="31-Jul-2019"/>
    <n v="0"/>
    <n v="24475"/>
    <n v="600000"/>
    <b v="0"/>
    <s v=""/>
    <d v="2015-08-01T00:00:00"/>
    <s v="AST"/>
    <x v="169"/>
  </r>
  <r>
    <s v="24"/>
    <s v="Stamford Street"/>
    <s v="SE1"/>
    <s v="Central London"/>
    <s v="London City Fringe"/>
    <s v="3KB"/>
    <n v="770"/>
    <s v="31-Jul-2019"/>
    <n v="0"/>
    <n v="29120"/>
    <n v="785000"/>
    <b v="0"/>
    <s v=""/>
    <d v="2018-08-01T00:00:00"/>
    <s v="AST"/>
    <x v="169"/>
  </r>
  <r>
    <s v="99"/>
    <s v="Clifton Court"/>
    <s v="NW8"/>
    <s v="Central London"/>
    <s v="North West London (Inner)"/>
    <s v="3KB"/>
    <n v="962"/>
    <s v="31-Jul-2019"/>
    <n v="0"/>
    <n v="32136"/>
    <n v="900000"/>
    <b v="1"/>
    <s v="AST"/>
    <d v="2012-08-01T00:00:00"/>
    <s v="AST"/>
    <x v="169"/>
  </r>
  <r>
    <s v="4"/>
    <s v="Stamford Street"/>
    <s v="SE1"/>
    <s v="Central London"/>
    <s v="London City Fringe"/>
    <s v="3KB L"/>
    <n v="984"/>
    <s v="31-Jul-2019"/>
    <n v="0"/>
    <n v="36140"/>
    <n v="875000"/>
    <b v="0"/>
    <s v=""/>
    <d v="2018-08-01T00:00:00"/>
    <s v="AST"/>
    <x v="169"/>
  </r>
  <r>
    <s v="8"/>
    <s v="Boston House"/>
    <s v="NW1 6HA"/>
    <s v="Central London"/>
    <s v="NW1"/>
    <s v="4KB"/>
    <n v="831"/>
    <s v="31-Jul-2019"/>
    <n v="0"/>
    <n v="36400"/>
    <n v="1100000"/>
    <b v="1"/>
    <s v="AST"/>
    <d v="2018-08-01T00:00:00"/>
    <s v="AST"/>
    <x v="169"/>
  </r>
  <r>
    <s v="3"/>
    <s v="Yew Tree Close"/>
    <s v="EX4"/>
    <s v="Exeter"/>
    <s v="Exeter"/>
    <s v="6KB H"/>
    <n v="1096"/>
    <s v="05-Aug-2019"/>
    <n v="0"/>
    <n v="13200"/>
    <n v="270000"/>
    <b v="0"/>
    <s v="AST"/>
    <d v="2018-08-06T00:00:00"/>
    <s v="AST"/>
    <x v="170"/>
  </r>
  <r>
    <s v="90"/>
    <s v="Delaware Mansions"/>
    <s v="W9"/>
    <s v="Central London"/>
    <s v="MaidaVale"/>
    <s v="2KB"/>
    <n v="729"/>
    <s v="05-Aug-2019"/>
    <n v="0"/>
    <n v="22542"/>
    <n v="710000"/>
    <b v="1"/>
    <s v="AST"/>
    <d v="2016-08-06T00:00:00"/>
    <s v="AST"/>
    <x v="170"/>
  </r>
  <r>
    <s v="19"/>
    <s v="Restoration Square"/>
    <s v="SW11"/>
    <s v="Central London"/>
    <s v="South West London (outer)"/>
    <s v="4KB"/>
    <n v="907"/>
    <s v="05-Aug-2019"/>
    <n v="0"/>
    <n v="30600"/>
    <n v="719000"/>
    <b v="0"/>
    <s v="AST"/>
    <d v="2017-08-04T00:00:00"/>
    <s v="AST"/>
    <x v="170"/>
  </r>
  <r>
    <s v="20"/>
    <s v="Alyne House"/>
    <s v="SO15"/>
    <s v="Southampton"/>
    <s v="South West"/>
    <s v="3KB F"/>
    <n v="0"/>
    <s v="07-Aug-2019"/>
    <n v="0"/>
    <n v="10800"/>
    <n v="175000"/>
    <b v="0"/>
    <s v="AST"/>
    <d v="2013-08-08T00:00:00"/>
    <s v="AST"/>
    <x v="171"/>
  </r>
  <r>
    <s v="54"/>
    <s v="Bicknoller Road"/>
    <s v="EN1"/>
    <s v="Greater London"/>
    <s v="North London"/>
    <s v="3KB"/>
    <n v="0"/>
    <s v="07-Aug-2019"/>
    <n v="0"/>
    <n v="12096"/>
    <n v="315000"/>
    <b v="0"/>
    <s v=""/>
    <d v="2018-08-08T00:00:00"/>
    <s v="AST"/>
    <x v="171"/>
  </r>
  <r>
    <s v="14"/>
    <s v="Stamford Street"/>
    <s v="SE1"/>
    <s v="Central London"/>
    <s v="London City Fringe"/>
    <s v="3KB"/>
    <n v="722"/>
    <s v="07-Aug-2019"/>
    <n v="0"/>
    <n v="46228"/>
    <n v="785000"/>
    <b v="0"/>
    <s v=""/>
    <d v="2019-03-23T00:00:00"/>
    <s v="AST"/>
    <x v="171"/>
  </r>
  <r>
    <s v="49"/>
    <s v="Eaton Manor"/>
    <s v="BN3 3PT"/>
    <s v="Hove (EM)"/>
    <s v="South Coast"/>
    <s v="2KB"/>
    <n v="490"/>
    <s v="08-Aug-2019"/>
    <n v="0"/>
    <n v="12000"/>
    <n v="237500"/>
    <b v="1"/>
    <s v="AST"/>
    <d v="2018-04-09T00:00:00"/>
    <s v="AST"/>
    <x v="172"/>
  </r>
  <r>
    <s v="47"/>
    <s v="Florin Court"/>
    <s v="EC1"/>
    <s v="Central London"/>
    <s v="East London (Inner)"/>
    <s v="1KB L"/>
    <n v="290"/>
    <s v="08-Aug-2019"/>
    <n v="0"/>
    <n v="18720"/>
    <n v="390000"/>
    <b v="1"/>
    <s v="AST"/>
    <d v="2018-08-09T00:00:00"/>
    <s v="AST"/>
    <x v="172"/>
  </r>
  <r>
    <s v="151"/>
    <s v="Circle (the)"/>
    <s v="SE1"/>
    <s v="Central London"/>
    <s v="South East London (Inner)"/>
    <s v="3KB Std"/>
    <n v="977"/>
    <s v="08-Aug-2019"/>
    <n v="0"/>
    <n v="30900"/>
    <n v="870000"/>
    <b v="0"/>
    <s v="AST"/>
    <d v="2016-08-09T00:00:00"/>
    <s v="AST"/>
    <x v="172"/>
  </r>
  <r>
    <s v="57"/>
    <s v="Eaton Manor"/>
    <s v="BN3 3PT"/>
    <s v="Hove (EM)"/>
    <s v="South Coast"/>
    <s v="2KB"/>
    <n v="590"/>
    <s v="09-Aug-2019"/>
    <n v="0"/>
    <n v="11580"/>
    <n v="237500"/>
    <b v="0"/>
    <s v="AST"/>
    <d v="2015-08-10T00:00:00"/>
    <s v="AST"/>
    <x v="173"/>
  </r>
  <r>
    <s v="10"/>
    <s v="Holland Place Chambers"/>
    <s v="W8"/>
    <s v="Central London"/>
    <s v="West"/>
    <s v="4K2B"/>
    <n v="1033"/>
    <s v="09-Aug-2019"/>
    <n v="0"/>
    <n v="46540"/>
    <n v="1500000"/>
    <b v="0"/>
    <s v="AST"/>
    <d v="2018-08-10T00:00:00"/>
    <s v="AST"/>
    <x v="173"/>
  </r>
  <r>
    <s v="22"/>
    <s v="Monterey Gardens"/>
    <s v="EX4"/>
    <s v="Exeter"/>
    <s v="South West"/>
    <s v="2KB F"/>
    <n v="495"/>
    <s v="10-Aug-2019"/>
    <n v="0"/>
    <n v="8580"/>
    <n v="135000"/>
    <b v="0"/>
    <s v="AST"/>
    <d v="2018-08-11T00:00:00"/>
    <s v="AST"/>
    <x v="174"/>
  </r>
  <r>
    <s v="15"/>
    <s v="Florin Court"/>
    <s v="EC1M"/>
    <s v="Central London"/>
    <s v="London City Fringe"/>
    <s v="1KB"/>
    <n v="230"/>
    <s v="10-Aug-2019"/>
    <n v="0"/>
    <n v="15080"/>
    <n v="320000"/>
    <b v="0"/>
    <s v="AST"/>
    <d v="2018-08-11T00:00:00"/>
    <s v="AST"/>
    <x v="174"/>
  </r>
  <r>
    <s v="23"/>
    <s v="Linkenholt Mansions"/>
    <s v="W6 0YA"/>
    <s v="Greater London"/>
    <s v="South West London/surrey"/>
    <s v="4KB"/>
    <n v="1010"/>
    <s v="10-Aug-2019"/>
    <n v="0"/>
    <n v="23400"/>
    <n v="800000"/>
    <b v="0"/>
    <s v="AST"/>
    <d v="2019-03-11T00:00:00"/>
    <s v="AST"/>
    <x v="174"/>
  </r>
  <r>
    <s v="10"/>
    <s v="Stamford Street"/>
    <s v="SE1"/>
    <s v="Central London"/>
    <s v="London City Fringe"/>
    <s v="2KB"/>
    <n v="560"/>
    <s v="10-Aug-2019"/>
    <n v="0"/>
    <n v="23477"/>
    <n v="600000"/>
    <b v="0"/>
    <s v=""/>
    <d v="2018-08-11T00:00:00"/>
    <s v="AST"/>
    <x v="174"/>
  </r>
  <r>
    <s v="3"/>
    <s v="Stamford Street"/>
    <s v="SE1"/>
    <s v="Central London"/>
    <s v="London City Fringe"/>
    <s v="2KB"/>
    <n v="650"/>
    <s v="10-Aug-2019"/>
    <n v="0"/>
    <n v="50960"/>
    <n v="600000"/>
    <b v="0"/>
    <s v=""/>
    <d v="2019-03-16T00:00:00"/>
    <s v="AST"/>
    <x v="174"/>
  </r>
  <r>
    <s v="28"/>
    <s v="Townshend Court"/>
    <s v="NW8 7DP"/>
    <s v="Central London"/>
    <s v="North West London (Inner)"/>
    <s v="2KB"/>
    <n v="475"/>
    <s v="11-Aug-2019"/>
    <n v="0"/>
    <n v="18200"/>
    <n v="475000"/>
    <b v="1"/>
    <s v="AST"/>
    <d v="2017-08-12T00:00:00"/>
    <s v="AST"/>
    <x v="175"/>
  </r>
  <r>
    <s v="2"/>
    <s v="St Peters House"/>
    <s v=""/>
    <s v="Exeter (SPH)"/>
    <s v="South West"/>
    <s v="2KBsm"/>
    <n v="425"/>
    <s v="12-Aug-2019"/>
    <n v="0"/>
    <n v="8196"/>
    <n v="150000"/>
    <b v="1"/>
    <s v="AST"/>
    <d v="2017-08-12T00:00:00"/>
    <s v="AST"/>
    <x v="176"/>
  </r>
  <r>
    <s v="358"/>
    <s v="Circle (the)"/>
    <s v="SE1"/>
    <s v="Central London"/>
    <s v="South East London (Inner)"/>
    <s v="2KB L"/>
    <n v="786"/>
    <s v="12-Aug-2019"/>
    <n v="0"/>
    <n v="24700"/>
    <n v="700000"/>
    <b v="0"/>
    <s v="AST"/>
    <d v="2018-08-13T00:00:00"/>
    <s v="AST"/>
    <x v="176"/>
  </r>
  <r>
    <s v="13"/>
    <s v="Balcombe House"/>
    <s v="NW1 6HA"/>
    <s v="Central London"/>
    <s v="NW1"/>
    <s v="2KB"/>
    <n v="411"/>
    <s v="13-Aug-2019"/>
    <n v="0"/>
    <n v="18000"/>
    <n v="550000"/>
    <b v="0"/>
    <s v="AST"/>
    <d v="2017-08-13T00:00:00"/>
    <s v="AST"/>
    <x v="177"/>
  </r>
  <r>
    <s v="112"/>
    <s v="Florin Court"/>
    <s v="EC1"/>
    <s v="Central London"/>
    <s v="East London (Inner)"/>
    <s v="1KB L"/>
    <n v="284"/>
    <s v="13-Aug-2019"/>
    <n v="0"/>
    <n v="19200"/>
    <n v="390000"/>
    <b v="1"/>
    <s v="AST"/>
    <d v="2010-08-14T00:00:00"/>
    <s v="AST"/>
    <x v="177"/>
  </r>
  <r>
    <s v="6"/>
    <s v="Yew Tree Close"/>
    <s v="EX4"/>
    <s v="Exeter"/>
    <s v="Exeter"/>
    <s v="6KB H"/>
    <n v="1096"/>
    <s v="14-Aug-2019"/>
    <n v="0"/>
    <n v="14040"/>
    <n v="270000"/>
    <b v="1"/>
    <s v="AST"/>
    <d v="2005-08-15T00:00:00"/>
    <s v="AST"/>
    <x v="178"/>
  </r>
  <r>
    <s v="8"/>
    <s v="Garden Court"/>
    <s v="TW9 3JS"/>
    <s v="Greater London"/>
    <s v="Surrey"/>
    <s v="4KB"/>
    <n v="826"/>
    <s v="14-Aug-2019"/>
    <n v="0"/>
    <n v="21600"/>
    <n v="530000"/>
    <b v="0"/>
    <s v="AST"/>
    <d v="2018-08-15T00:00:00"/>
    <s v="AST"/>
    <x v="178"/>
  </r>
  <r>
    <s v="6"/>
    <s v="Balcombe House"/>
    <s v="NW1 6HA"/>
    <s v="Central London"/>
    <s v="NW1"/>
    <s v="2KB L"/>
    <n v="510"/>
    <s v="14-Aug-2019"/>
    <n v="0"/>
    <n v="23400"/>
    <n v="695000"/>
    <b v="1"/>
    <s v="AST"/>
    <d v="2018-08-15T00:00:00"/>
    <s v="AST"/>
    <x v="178"/>
  </r>
  <r>
    <s v="38"/>
    <s v="Eaton Manor"/>
    <s v="BN3 3PT"/>
    <s v="Hove (EM)"/>
    <s v="South Coast"/>
    <s v="3KB"/>
    <n v="890"/>
    <s v="15-Aug-2019"/>
    <n v="0"/>
    <n v="13320"/>
    <n v="275000"/>
    <b v="1"/>
    <s v="AST"/>
    <d v="2016-08-16T00:00:00"/>
    <s v="AST"/>
    <x v="179"/>
  </r>
  <r>
    <s v="61"/>
    <s v="St Leonards Court"/>
    <s v="SW14"/>
    <s v="Greater London"/>
    <s v="South"/>
    <s v="3KB"/>
    <n v="640"/>
    <s v="15-Aug-2019"/>
    <n v="0"/>
    <n v="16840"/>
    <n v="440000"/>
    <b v="1"/>
    <s v="AST"/>
    <d v="2010-08-16T00:00:00"/>
    <s v="AST"/>
    <x v="179"/>
  </r>
  <r>
    <s v="13"/>
    <s v="St James Court"/>
    <s v="KT1 2DH"/>
    <s v="Surrey"/>
    <s v="South West London (outer)"/>
    <s v="4K2B"/>
    <n v="840"/>
    <s v="15-Aug-2019"/>
    <n v="0"/>
    <n v="20100"/>
    <n v="420000"/>
    <b v="1"/>
    <s v="AST"/>
    <d v="2018-08-16T00:00:00"/>
    <s v="AST"/>
    <x v="179"/>
  </r>
  <r>
    <s v="23"/>
    <s v="Melford Court"/>
    <s v="SM2 5ET"/>
    <s v="Surrey"/>
    <s v="South West London (outer)"/>
    <s v="1KB"/>
    <n v="382"/>
    <s v="16-Aug-2019"/>
    <n v="0"/>
    <n v="9040"/>
    <n v="185000"/>
    <b v="1"/>
    <s v="AST"/>
    <d v="2017-08-17T00:00:00"/>
    <s v="AST"/>
    <x v="180"/>
  </r>
  <r>
    <s v="10"/>
    <s v="Eaton Manor"/>
    <s v="BN3 3PT"/>
    <s v="Hove (EM)"/>
    <s v="South Coast"/>
    <s v="4K2B L"/>
    <n v="1070"/>
    <s v="16-Aug-2019"/>
    <n v="0"/>
    <n v="17616"/>
    <n v="375000"/>
    <b v="0"/>
    <s v="AST"/>
    <d v="2014-08-17T00:00:00"/>
    <s v="AST"/>
    <x v="180"/>
  </r>
  <r>
    <s v="135"/>
    <s v="Eaton Manor"/>
    <s v="BN3 3PT"/>
    <s v="Hove (EM)"/>
    <s v="South Coast"/>
    <s v="3KB"/>
    <n v="975"/>
    <s v="17-Aug-2019"/>
    <n v="0"/>
    <n v="14088"/>
    <n v="275000"/>
    <b v="1"/>
    <s v="AST"/>
    <d v="2014-08-18T00:00:00"/>
    <s v="AST"/>
    <x v="181"/>
  </r>
  <r>
    <s v="77"/>
    <s v="Eaton Manor"/>
    <s v="BN3 3PT"/>
    <s v="Hove (EM)"/>
    <s v="South Coast"/>
    <s v="3K2B"/>
    <n v="840"/>
    <s v="19-Aug-2019"/>
    <n v="0"/>
    <n v="13500"/>
    <n v="310000"/>
    <b v="1"/>
    <s v="AST"/>
    <d v="2018-08-20T00:00:00"/>
    <s v="AST"/>
    <x v="182"/>
  </r>
  <r>
    <s v="124"/>
    <s v="Merton Mansions"/>
    <s v="SW20"/>
    <s v="Greater London"/>
    <s v="South West London (outer)"/>
    <s v="2KB"/>
    <n v="575"/>
    <s v="19-Aug-2019"/>
    <n v="0"/>
    <n v="14100"/>
    <n v="285000"/>
    <b v="0"/>
    <s v="AST"/>
    <d v="2018-08-20T00:00:00"/>
    <s v="AST"/>
    <x v="182"/>
  </r>
  <r>
    <s v="145"/>
    <s v="Delaware Mansions"/>
    <s v="W9"/>
    <s v="Central London"/>
    <s v="MaidaVale"/>
    <s v="2KB"/>
    <n v="715"/>
    <s v="19-Aug-2019"/>
    <n v="0"/>
    <n v="22100"/>
    <n v="710000"/>
    <b v="0"/>
    <s v="AST"/>
    <d v="2018-08-20T00:00:00"/>
    <s v="AST"/>
    <x v="182"/>
  </r>
  <r>
    <s v="A"/>
    <s v="Stamford Street"/>
    <s v="SE1"/>
    <s v="Central London"/>
    <s v="London City Fringe"/>
    <s v="2KB"/>
    <n v="629"/>
    <s v="19-Aug-2019"/>
    <n v="0"/>
    <n v="45864"/>
    <n v="600000"/>
    <b v="0"/>
    <s v=""/>
    <d v="2018-09-18T00:00:00"/>
    <s v="AST"/>
    <x v="182"/>
  </r>
  <r>
    <s v="360"/>
    <s v="Circle (the)"/>
    <s v="SE1"/>
    <s v="Central London"/>
    <s v="South East London (Inner)"/>
    <s v="2KB L"/>
    <n v="745"/>
    <s v="20-Aug-2019"/>
    <n v="0"/>
    <n v="23400"/>
    <n v="700000"/>
    <b v="0"/>
    <s v="AST"/>
    <d v="2017-08-21T00:00:00"/>
    <s v="AST"/>
    <x v="183"/>
  </r>
  <r>
    <s v="71"/>
    <s v="Eaton Manor"/>
    <s v="BN3 3PT"/>
    <s v="Hove (EM)"/>
    <s v="South Coast"/>
    <s v="4K2B L"/>
    <n v="1180"/>
    <s v="21-Aug-2019"/>
    <n v="0"/>
    <n v="15972"/>
    <n v="375000"/>
    <b v="1"/>
    <s v="AST"/>
    <d v="2011-08-22T00:00:00"/>
    <s v="AST"/>
    <x v="184"/>
  </r>
  <r>
    <s v="6"/>
    <s v="Boston House"/>
    <s v="NW1 6HA"/>
    <s v="Central London"/>
    <s v="NW1"/>
    <s v="4KB"/>
    <n v="846"/>
    <s v="21-Aug-2019"/>
    <n v="0"/>
    <n v="33800"/>
    <n v="1100000"/>
    <b v="0"/>
    <s v="AST"/>
    <d v="2018-08-22T00:00:00"/>
    <s v="AST"/>
    <x v="184"/>
  </r>
  <r>
    <s v="5"/>
    <s v="Lyncombe Close"/>
    <s v="EX4"/>
    <s v="Exeter"/>
    <s v="Exeter"/>
    <s v="5KBH"/>
    <n v="979"/>
    <s v="22-Aug-2019"/>
    <n v="0"/>
    <n v="12420"/>
    <n v="240000"/>
    <b v="1"/>
    <s v="AST"/>
    <d v="2013-08-23T00:00:00"/>
    <s v="AST"/>
    <x v="185"/>
  </r>
  <r>
    <s v="33"/>
    <s v="Alyne House"/>
    <s v="SO15"/>
    <s v="Southampton"/>
    <s v="Other"/>
    <s v="2KB F"/>
    <n v="441"/>
    <s v="23-Aug-2019"/>
    <n v="0"/>
    <n v="9900"/>
    <n v="140000"/>
    <b v="0"/>
    <s v="AST"/>
    <d v="2018-08-24T00:00:00"/>
    <s v="AST"/>
    <x v="186"/>
  </r>
  <r>
    <s v="16"/>
    <s v="Restoration Square"/>
    <s v="SW11"/>
    <s v="Central London"/>
    <s v="South West London (outer)"/>
    <s v="4KB"/>
    <n v="886"/>
    <s v="23-Aug-2019"/>
    <n v="0"/>
    <n v="31200"/>
    <n v="738000"/>
    <b v="0"/>
    <s v="AST"/>
    <d v="2018-08-24T00:00:00"/>
    <s v="AST"/>
    <x v="186"/>
  </r>
  <r>
    <s v="18"/>
    <s v="Langham Court"/>
    <s v="SW20"/>
    <s v="Greater London"/>
    <s v="South West London (outer)"/>
    <s v="2KB"/>
    <n v="468"/>
    <s v="24-Aug-2019"/>
    <n v="0"/>
    <n v="11700"/>
    <n v="285000"/>
    <b v="1"/>
    <s v="AST"/>
    <d v="2018-08-25T00:00:00"/>
    <s v="AST"/>
    <x v="187"/>
  </r>
  <r>
    <s v="35"/>
    <s v="Langham Court"/>
    <s v="SW20"/>
    <s v="Greater London"/>
    <s v="South West London (outer)"/>
    <s v="2KB"/>
    <n v="501"/>
    <s v="24-Aug-2019"/>
    <n v="0"/>
    <n v="11700"/>
    <n v="285000"/>
    <b v="1"/>
    <s v="AST"/>
    <d v="2018-08-25T00:00:00"/>
    <s v="AST"/>
    <x v="187"/>
  </r>
  <r>
    <s v="5"/>
    <s v="Yew Tree Close"/>
    <s v="EX4"/>
    <s v="Exeter"/>
    <s v="Exeter"/>
    <s v="6KB H"/>
    <n v="1096"/>
    <s v="24-Aug-2019"/>
    <n v="0"/>
    <n v="14520"/>
    <n v="270000"/>
    <b v="1"/>
    <s v="AST"/>
    <d v="2018-08-24T00:00:00"/>
    <s v="AST"/>
    <x v="187"/>
  </r>
  <r>
    <s v="116"/>
    <s v="Eaton Manor"/>
    <s v="BN3 3PT"/>
    <s v="Hove (EM)"/>
    <s v="South Coast"/>
    <s v="3K2B"/>
    <n v="850"/>
    <s v="24-Aug-2019"/>
    <n v="0"/>
    <n v="15324"/>
    <n v="310000"/>
    <b v="1"/>
    <s v="AST"/>
    <d v="2007-08-25T00:00:00"/>
    <s v="AST"/>
    <x v="187"/>
  </r>
  <r>
    <s v="5"/>
    <s v="Alyne House"/>
    <s v="SO15"/>
    <s v="Southampton"/>
    <s v="South"/>
    <s v="3KB F"/>
    <n v="754"/>
    <s v="25-Aug-2019"/>
    <n v="0"/>
    <n v="10500"/>
    <n v="175000"/>
    <b v="0"/>
    <s v="AST"/>
    <d v="2017-08-25T00:00:00"/>
    <s v="AST"/>
    <x v="188"/>
  </r>
  <r>
    <s v="78"/>
    <s v="Circle (the)"/>
    <s v="SE1"/>
    <s v="Central London"/>
    <s v="South East London (Inner)"/>
    <s v="2KB L"/>
    <n v="748"/>
    <s v="25-Aug-2019"/>
    <n v="0"/>
    <n v="23400"/>
    <n v="700000"/>
    <b v="0"/>
    <s v="AST"/>
    <d v="2017-08-26T00:00:00"/>
    <s v="AST"/>
    <x v="188"/>
  </r>
  <r>
    <s v="50"/>
    <s v="Stamford Street"/>
    <s v="SE1"/>
    <s v="Central London"/>
    <s v="London City Fringe"/>
    <s v="3KB"/>
    <n v="722"/>
    <s v="26-Aug-2019"/>
    <n v="0"/>
    <n v="28641"/>
    <n v="785000"/>
    <b v="0"/>
    <s v=""/>
    <d v="2016-08-27T00:00:00"/>
    <s v="AST"/>
    <x v="189"/>
  </r>
  <r>
    <s v="27"/>
    <s v="Stamford Street"/>
    <s v="SE1"/>
    <s v="Central London"/>
    <s v="London City Fringe"/>
    <s v="3KB"/>
    <n v="686"/>
    <s v="26-Aug-2019"/>
    <n v="0"/>
    <n v="29830"/>
    <n v="785000"/>
    <b v="0"/>
    <s v=""/>
    <d v="2018-08-27T00:00:00"/>
    <s v="AST"/>
    <x v="189"/>
  </r>
  <r>
    <s v="16"/>
    <s v="Alyne House"/>
    <s v="SO15"/>
    <s v="Southampton"/>
    <s v="Southampton"/>
    <s v="3KB Mod"/>
    <n v="754"/>
    <s v="27-Aug-2019"/>
    <n v="0"/>
    <n v="11112"/>
    <n v="175000"/>
    <b v="1"/>
    <s v="AST"/>
    <d v="2015-08-28T00:00:00"/>
    <s v="AST"/>
    <x v="190"/>
  </r>
  <r>
    <s v="15"/>
    <s v="St James Court"/>
    <s v="KT1"/>
    <s v="Surrey"/>
    <s v="South"/>
    <s v="4KB"/>
    <n v="840"/>
    <s v="27-Aug-2019"/>
    <n v="0"/>
    <n v="18600"/>
    <n v="410000"/>
    <b v="1"/>
    <s v="AST"/>
    <d v="2018-08-28T00:00:00"/>
    <s v="AST"/>
    <x v="190"/>
  </r>
  <r>
    <s v="132"/>
    <s v="Eaton Manor"/>
    <s v="BN3"/>
    <s v="Hove (EM)"/>
    <s v="South Coast"/>
    <s v="4K2Bs"/>
    <n v="985"/>
    <s v="28-Aug-2019"/>
    <n v="0"/>
    <n v="17100"/>
    <n v="350000"/>
    <b v="1"/>
    <s v="AST"/>
    <d v="2018-08-29T00:00:00"/>
    <s v="AST"/>
    <x v="191"/>
  </r>
  <r>
    <s v="10"/>
    <s v="St Peters House"/>
    <s v=""/>
    <s v="Exeter (SPH)"/>
    <s v="South West"/>
    <s v="3KBlg"/>
    <n v="640"/>
    <s v="30-Aug-2019"/>
    <n v="0"/>
    <n v="10812"/>
    <n v="185000"/>
    <b v="1"/>
    <s v="AST"/>
    <d v="2018-08-31T00:00:00"/>
    <s v="AST"/>
    <x v="192"/>
  </r>
  <r>
    <s v="27A"/>
    <s v="Bonchurch Road"/>
    <s v="BN2 3PJ"/>
    <s v="Brighton"/>
    <s v="South Coast"/>
    <s v="3kb balc"/>
    <n v="486"/>
    <s v="30-Aug-2019"/>
    <n v="0"/>
    <n v="11100"/>
    <n v="230000"/>
    <b v="1"/>
    <s v="AST"/>
    <d v="2018-09-01T00:00:00"/>
    <s v="AST"/>
    <x v="192"/>
  </r>
  <r>
    <s v="139"/>
    <s v="Eaton Manor"/>
    <s v="BN3"/>
    <s v="Hove (EM)"/>
    <s v="Sussex"/>
    <s v="2KB"/>
    <n v="660"/>
    <s v="30-Aug-2019"/>
    <n v="0"/>
    <n v="12300"/>
    <n v="237500"/>
    <b v="0"/>
    <s v="AST"/>
    <d v="2013-08-31T00:00:00"/>
    <s v="AST"/>
    <x v="192"/>
  </r>
  <r>
    <s v="12"/>
    <s v="Garden Court"/>
    <s v="TW9 3JS"/>
    <s v="Greater London"/>
    <s v="Surrey"/>
    <s v="4KB"/>
    <n v="837"/>
    <s v="30-Aug-2019"/>
    <n v="0"/>
    <n v="21600"/>
    <n v="530000"/>
    <b v="0"/>
    <s v="AST"/>
    <d v="2018-08-31T00:00:00"/>
    <s v="AST"/>
    <x v="192"/>
  </r>
  <r>
    <s v="54"/>
    <s v="Delaware Mansions"/>
    <s v="W9"/>
    <s v="Central London"/>
    <s v="W9"/>
    <s v="4KB"/>
    <n v="900"/>
    <s v="30-Aug-2019"/>
    <n v="0"/>
    <n v="27144"/>
    <n v="905000"/>
    <b v="0"/>
    <s v="AST"/>
    <d v="2016-08-31T00:00:00"/>
    <s v="AST"/>
    <x v="192"/>
  </r>
  <r>
    <s v="14"/>
    <s v="Aynhoe Mansions"/>
    <s v="W14 0QB"/>
    <s v="Greater London"/>
    <s v="West London (outer)"/>
    <s v="4KB"/>
    <n v="1051"/>
    <s v="30-Aug-2019"/>
    <n v="0"/>
    <n v="29610"/>
    <n v="890000"/>
    <b v="0"/>
    <s v="AST"/>
    <d v="2005-07-01T00:00:00"/>
    <s v="AST"/>
    <x v="192"/>
  </r>
  <r>
    <s v="39"/>
    <s v="Monterey Gardens"/>
    <s v="EX4"/>
    <s v="Exeter"/>
    <s v="South West"/>
    <s v="2KB F"/>
    <n v="495"/>
    <s v="31-Aug-2019"/>
    <n v="0"/>
    <n v="8700"/>
    <n v="135000"/>
    <b v="1"/>
    <s v="AST"/>
    <d v="2018-09-01T00:00:00"/>
    <s v="AST"/>
    <x v="193"/>
  </r>
  <r>
    <s v="6"/>
    <s v="St Peters House"/>
    <s v=""/>
    <s v="Exeter (SPH)"/>
    <s v="South West"/>
    <s v="3KBlg"/>
    <n v="643"/>
    <s v="31-Aug-2019"/>
    <n v="0"/>
    <n v="10200"/>
    <n v="185000"/>
    <b v="1"/>
    <s v="AST"/>
    <d v="2018-09-01T00:00:00"/>
    <s v="AST"/>
    <x v="193"/>
  </r>
  <r>
    <s v="31"/>
    <s v="Alyne House"/>
    <s v="SO15"/>
    <s v="Southampton"/>
    <s v="Southampton"/>
    <s v="3KB Mod"/>
    <n v="754"/>
    <s v="31-Aug-2019"/>
    <n v="0"/>
    <n v="10272"/>
    <n v="175000"/>
    <b v="1"/>
    <s v="AST"/>
    <d v="2014-09-01T00:00:00"/>
    <s v="AST"/>
    <x v="193"/>
  </r>
  <r>
    <s v="19"/>
    <s v="Melford Court"/>
    <s v="SM2 5ET"/>
    <s v="Surrey"/>
    <s v="South West London (outer)"/>
    <s v="2KB"/>
    <n v="473"/>
    <s v="31-Aug-2019"/>
    <n v="0"/>
    <n v="11220"/>
    <n v="240000"/>
    <b v="1"/>
    <s v="AST"/>
    <d v="2016-09-01T00:00:00"/>
    <s v="AST"/>
    <x v="193"/>
  </r>
  <r>
    <s v="31"/>
    <s v="Monterey Gardens"/>
    <s v="EX4"/>
    <s v="Exeter"/>
    <s v="South West"/>
    <s v="4KB H"/>
    <n v="834"/>
    <s v="31-Aug-2019"/>
    <n v="0"/>
    <n v="11532"/>
    <n v="230000"/>
    <b v="1"/>
    <s v="AST"/>
    <d v="2016-09-01T00:00:00"/>
    <s v="AST"/>
    <x v="193"/>
  </r>
  <r>
    <s v="5"/>
    <s v="Fairland House"/>
    <s v="BR2 9JJ"/>
    <s v="Greater London"/>
    <s v="Bromley"/>
    <s v="3KB F"/>
    <n v="702"/>
    <s v="31-Aug-2019"/>
    <n v="0"/>
    <n v="12096"/>
    <n v="300000"/>
    <b v="1"/>
    <s v="AST"/>
    <d v="2012-02-01T00:00:00"/>
    <s v="AST"/>
    <x v="193"/>
  </r>
  <r>
    <s v="41"/>
    <s v="Eaton Manor"/>
    <s v="BN3 3PT"/>
    <s v="Hove (EM)"/>
    <s v="South Coast"/>
    <s v="4K2B L"/>
    <n v="1180"/>
    <s v="31-Aug-2019"/>
    <n v="0"/>
    <n v="15744"/>
    <n v="375000"/>
    <b v="1"/>
    <s v="AST"/>
    <d v="2018-09-01T00:00:00"/>
    <s v="AST"/>
    <x v="193"/>
  </r>
  <r>
    <s v="C23"/>
    <s v="Du Cane Court"/>
    <s v="SW17"/>
    <s v="Greater London"/>
    <s v="South West London (outer)"/>
    <s v="2KB"/>
    <n v="540"/>
    <s v="31-Aug-2019"/>
    <n v="0"/>
    <n v="17160"/>
    <n v="390000"/>
    <b v="1"/>
    <s v="AST"/>
    <d v="2018-09-01T00:00:00"/>
    <s v="AST"/>
    <x v="193"/>
  </r>
  <r>
    <s v="G65"/>
    <s v="Du Cane Court"/>
    <s v="SW17"/>
    <s v="Greater London"/>
    <s v="South"/>
    <s v="3KB"/>
    <n v="666"/>
    <s v="31-Aug-2019"/>
    <n v="0"/>
    <n v="18036"/>
    <n v="500000"/>
    <b v="1"/>
    <s v="AST"/>
    <d v="2008-01-14T00:00:00"/>
    <s v="AST"/>
    <x v="193"/>
  </r>
  <r>
    <s v="8"/>
    <s v="Eaton Manor"/>
    <s v="BN3 3PT"/>
    <s v="Hove (EM)"/>
    <s v="South Coast"/>
    <s v="4K2B L"/>
    <n v="1060"/>
    <s v="31-Aug-2019"/>
    <n v="0"/>
    <n v="18816"/>
    <n v="375000"/>
    <b v="1"/>
    <s v="AST"/>
    <d v="2016-09-01T00:00:00"/>
    <s v="AST"/>
    <x v="193"/>
  </r>
  <r>
    <s v="40"/>
    <s v="Stamford Street"/>
    <s v="SE1"/>
    <s v="Central London"/>
    <s v="London City Fringe"/>
    <s v="2KB"/>
    <n v="590"/>
    <s v="31-Aug-2019"/>
    <n v="0"/>
    <n v="24570"/>
    <n v="600000"/>
    <b v="0"/>
    <s v=""/>
    <d v="2017-09-01T00:00:00"/>
    <s v="AST"/>
    <x v="193"/>
  </r>
  <r>
    <s v="22"/>
    <s v="Bridge Avenue Mansions"/>
    <s v="W6 9JB"/>
    <s v="Greater London"/>
    <s v="West London (outer)"/>
    <s v="4K2B"/>
    <n v="927"/>
    <s v="31-Aug-2019"/>
    <n v="0"/>
    <n v="27560"/>
    <n v="725000"/>
    <b v="0"/>
    <s v="AST"/>
    <d v="2018-09-01T00:00:00"/>
    <s v="AST"/>
    <x v="193"/>
  </r>
  <r>
    <s v="11"/>
    <s v="Stamford Street"/>
    <s v="SE1"/>
    <s v="Central London"/>
    <s v="London City Fringe"/>
    <s v="3KB L"/>
    <n v="855"/>
    <s v="31-Aug-2019"/>
    <n v="0"/>
    <n v="29900"/>
    <n v="875000"/>
    <b v="0"/>
    <s v=""/>
    <d v="2018-08-31T00:00:00"/>
    <s v="AST"/>
    <x v="193"/>
  </r>
  <r>
    <s v="55"/>
    <s v="Stamford Street"/>
    <s v="SE1"/>
    <s v="Central London"/>
    <s v="London City Fringe"/>
    <s v="3KB L"/>
    <n v="849"/>
    <s v="31-Aug-2019"/>
    <n v="0"/>
    <n v="29900"/>
    <n v="875000"/>
    <b v="0"/>
    <s v=""/>
    <d v="2018-08-31T00:00:00"/>
    <s v="AST"/>
    <x v="193"/>
  </r>
  <r>
    <s v="37"/>
    <s v="Stamford Street"/>
    <s v="SE1"/>
    <s v="Central London"/>
    <s v="London City Fringe"/>
    <s v="2KB"/>
    <n v="558"/>
    <s v="01-Sep-2019"/>
    <n v="0"/>
    <n v="50960"/>
    <n v="600000"/>
    <b v="0"/>
    <s v=""/>
    <d v="2019-03-02T00:00:00"/>
    <s v="AST"/>
    <x v="194"/>
  </r>
  <r>
    <s v="K51"/>
    <s v="Du Cane Court"/>
    <s v="SW17"/>
    <s v="Greater London"/>
    <s v="South West London (outer)"/>
    <s v="1KB"/>
    <n v="277"/>
    <s v="02-Sep-2019"/>
    <n v="0"/>
    <n v="11244"/>
    <n v="260000"/>
    <b v="1"/>
    <s v="AST"/>
    <d v="2015-09-03T00:00:00"/>
    <s v="AST"/>
    <x v="195"/>
  </r>
  <r>
    <s v="4"/>
    <s v="Ashdown Court"/>
    <s v="CR4"/>
    <s v="Surrey"/>
    <s v="South West London (outer)"/>
    <s v="3KB"/>
    <n v="590"/>
    <s v="03-Sep-2019"/>
    <n v="0"/>
    <n v="13500"/>
    <n v="265000"/>
    <b v="0"/>
    <s v="AST"/>
    <d v="2018-09-04T00:00:00"/>
    <s v="AST"/>
    <x v="196"/>
  </r>
  <r>
    <s v="58"/>
    <s v="Mortimer Court"/>
    <s v="NW8 9AB"/>
    <s v="Central London"/>
    <s v="North West London (Inner)"/>
    <s v="2KB"/>
    <n v="377"/>
    <s v="03-Sep-2019"/>
    <n v="0"/>
    <n v="16900"/>
    <n v="445000"/>
    <b v="0"/>
    <s v="AST"/>
    <d v="2017-09-04T00:00:00"/>
    <s v="AST"/>
    <x v="196"/>
  </r>
  <r>
    <s v="28"/>
    <s v="Eaton Manor"/>
    <s v="BN33PT"/>
    <s v="Hove (EM)"/>
    <s v="Sussex"/>
    <s v="4K2B L"/>
    <n v="1060"/>
    <s v="04-Sep-2019"/>
    <n v="0"/>
    <n v="16752"/>
    <n v="375000"/>
    <b v="0"/>
    <s v="AST"/>
    <d v="1996-10-17T00:00:00"/>
    <s v="AST"/>
    <x v="197"/>
  </r>
  <r>
    <s v="1"/>
    <s v="Boston House"/>
    <s v="NW1 6HA"/>
    <s v="Central London"/>
    <s v="NW1"/>
    <s v="3KB sm"/>
    <n v="514"/>
    <s v="06-Sep-2019"/>
    <n v="0"/>
    <n v="21600"/>
    <n v="695000"/>
    <b v="1"/>
    <s v="AST"/>
    <d v="2018-09-07T00:00:00"/>
    <s v="AST"/>
    <x v="198"/>
  </r>
  <r>
    <s v="1"/>
    <s v="Stamford Street"/>
    <s v="SE1"/>
    <s v="Central London"/>
    <s v="London City Fringe"/>
    <s v="2KB"/>
    <n v="700"/>
    <s v="07-Sep-2019"/>
    <n v="0"/>
    <n v="26512"/>
    <n v="600000"/>
    <b v="0"/>
    <s v=""/>
    <d v="2017-09-08T00:00:00"/>
    <s v="AST"/>
    <x v="199"/>
  </r>
  <r>
    <s v="16"/>
    <s v="Bridge Avenue Mansions"/>
    <s v="W6 9JB"/>
    <s v="Greater London"/>
    <s v="West London (outer)"/>
    <s v="4K2B"/>
    <n v="1033"/>
    <s v="07-Sep-2019"/>
    <n v="0"/>
    <n v="27816"/>
    <n v="725000"/>
    <b v="0"/>
    <s v="AST"/>
    <d v="2018-09-08T00:00:00"/>
    <s v="AST"/>
    <x v="199"/>
  </r>
  <r>
    <s v="5"/>
    <s v="St Peters House"/>
    <s v=""/>
    <s v="Exeter (SPH)"/>
    <s v="South West"/>
    <s v="3KBlg"/>
    <n v="715"/>
    <s v="09-Sep-2019"/>
    <n v="0"/>
    <n v="10416"/>
    <n v="185000"/>
    <b v="1"/>
    <s v="AST"/>
    <d v="2016-09-09T00:00:00"/>
    <s v="AST"/>
    <x v="200"/>
  </r>
  <r>
    <s v="63"/>
    <s v="Eaton Manor"/>
    <s v="BN3 3PT"/>
    <s v="Hove (EM)"/>
    <s v="South Coast"/>
    <s v="2KB"/>
    <n v="590"/>
    <s v="09-Sep-2019"/>
    <n v="0"/>
    <n v="11736"/>
    <n v="237500"/>
    <b v="0"/>
    <s v="AST"/>
    <d v="2016-09-09T00:00:00"/>
    <s v="AST"/>
    <x v="200"/>
  </r>
  <r>
    <s v="18"/>
    <s v="St James Court"/>
    <s v="KT1 2DH"/>
    <s v="Surrey"/>
    <s v="South West London (outer)"/>
    <s v="3KB"/>
    <n v="660"/>
    <s v="09-Sep-2019"/>
    <n v="0"/>
    <n v="17100"/>
    <n v="370000"/>
    <b v="1"/>
    <s v="AST"/>
    <d v="2018-09-10T00:00:00"/>
    <s v="AST"/>
    <x v="200"/>
  </r>
  <r>
    <s v="9"/>
    <s v="Balcombe House"/>
    <s v="NW1 6HA"/>
    <s v="Central London"/>
    <s v="NW1"/>
    <s v="3KB"/>
    <n v="568"/>
    <s v="09-Sep-2019"/>
    <n v="0"/>
    <n v="23400"/>
    <n v="670000"/>
    <b v="0"/>
    <s v="AST"/>
    <d v="2018-09-10T00:00:00"/>
    <s v="AST"/>
    <x v="200"/>
  </r>
  <r>
    <s v="81"/>
    <s v="Inverness Avenue"/>
    <s v="EN1"/>
    <s v="Greater London"/>
    <s v="North London"/>
    <s v="3KB"/>
    <n v="0"/>
    <s v="10-Sep-2019"/>
    <n v="0"/>
    <n v="11796"/>
    <n v="315000"/>
    <b v="0"/>
    <s v="AST"/>
    <d v="2016-09-11T00:00:00"/>
    <s v="AST"/>
    <x v="201"/>
  </r>
  <r>
    <s v="3"/>
    <s v="Lyncombe Close"/>
    <s v="EX4"/>
    <s v="Exeter"/>
    <s v="South"/>
    <s v="5KBH"/>
    <n v="979"/>
    <s v="13-Sep-2019"/>
    <n v="0"/>
    <n v="12288"/>
    <n v="240000"/>
    <b v="0"/>
    <s v="AST"/>
    <d v="2017-09-14T00:00:00"/>
    <s v="AST"/>
    <x v="202"/>
  </r>
  <r>
    <s v="36"/>
    <s v="Fairland House"/>
    <s v="BR2 9JJ"/>
    <s v="Greater London"/>
    <s v="Bromley"/>
    <s v="3KB F"/>
    <n v="772"/>
    <s v="14-Sep-2019"/>
    <n v="0"/>
    <n v="13416"/>
    <n v="300000"/>
    <b v="1"/>
    <s v="AST"/>
    <d v="2012-09-15T00:00:00"/>
    <s v="AST"/>
    <x v="203"/>
  </r>
  <r>
    <s v="58"/>
    <s v="Stamford Street"/>
    <s v="SE1"/>
    <s v="Central London"/>
    <s v="London City Fringe"/>
    <s v="3KB"/>
    <n v="770"/>
    <s v="15-Sep-2019"/>
    <n v="0"/>
    <n v="28600"/>
    <n v="785000"/>
    <b v="0"/>
    <s v=""/>
    <d v="2018-09-16T00:00:00"/>
    <s v="AST"/>
    <x v="204"/>
  </r>
  <r>
    <s v="18"/>
    <s v="Aynhoe Mansions"/>
    <s v="W14 0QB"/>
    <s v="Greater London"/>
    <s v="West London (outer)"/>
    <s v="4KB"/>
    <n v="1020"/>
    <s v="15-Sep-2019"/>
    <n v="0"/>
    <n v="30156"/>
    <n v="890000"/>
    <b v="0"/>
    <s v="AST"/>
    <d v="2015-09-16T00:00:00"/>
    <s v="AST"/>
    <x v="204"/>
  </r>
  <r>
    <s v="30A"/>
    <s v="Harvard Mansions"/>
    <s v="SW11 1TB"/>
    <s v="Greater London"/>
    <s v="South West London/surrey"/>
    <s v="4K3B"/>
    <n v="1127"/>
    <s v="15-Sep-2019"/>
    <n v="0"/>
    <n v="37117"/>
    <n v="805000"/>
    <b v="0"/>
    <s v="AST"/>
    <d v="2017-09-16T00:00:00"/>
    <s v="AST"/>
    <x v="204"/>
  </r>
  <r>
    <s v="65"/>
    <s v="Bicknoller Road"/>
    <s v="EN1"/>
    <s v="Greater London"/>
    <s v="North London"/>
    <s v="3KB"/>
    <n v="0"/>
    <s v="16-Sep-2019"/>
    <n v="0"/>
    <n v="12000"/>
    <n v="315000"/>
    <b v="0"/>
    <s v=""/>
    <d v="2018-09-17T00:00:00"/>
    <s v="AST"/>
    <x v="205"/>
  </r>
  <r>
    <s v="17"/>
    <s v="Catherine Court"/>
    <s v="N14 4RB"/>
    <s v="Greater London"/>
    <s v="N1"/>
    <s v="3KB"/>
    <n v="695"/>
    <s v="16-Sep-2019"/>
    <n v="0"/>
    <n v="16080"/>
    <n v="385000"/>
    <b v="0"/>
    <s v="AST"/>
    <d v="2016-09-17T00:00:00"/>
    <s v="AST"/>
    <x v="205"/>
  </r>
  <r>
    <s v="11"/>
    <s v="St Peters House"/>
    <s v=""/>
    <s v="Exeter (SPH)"/>
    <s v="South West"/>
    <s v="3KBlg"/>
    <n v="717"/>
    <s v="17-Sep-2019"/>
    <n v="0"/>
    <n v="10716"/>
    <n v="185000"/>
    <b v="1"/>
    <s v="AST"/>
    <d v="2017-09-18T00:00:00"/>
    <s v="AST"/>
    <x v="206"/>
  </r>
  <r>
    <s v="21"/>
    <s v="Fairland House"/>
    <s v="BR2 9JJ"/>
    <s v="Greater London"/>
    <s v="Bromley"/>
    <s v="3KB F"/>
    <n v="652"/>
    <s v="17-Sep-2019"/>
    <n v="0"/>
    <n v="13140"/>
    <n v="300000"/>
    <b v="0"/>
    <s v="AST"/>
    <d v="2009-09-18T00:00:00"/>
    <s v="AST"/>
    <x v="206"/>
  </r>
  <r>
    <s v="46"/>
    <s v="Stamford Street"/>
    <s v="SE1"/>
    <s v="Central London"/>
    <s v="London City Fringe"/>
    <s v="2KB"/>
    <n v="559"/>
    <s v="18-Sep-2019"/>
    <n v="0"/>
    <n v="26000"/>
    <n v="600000"/>
    <b v="0"/>
    <s v=""/>
    <d v="2018-09-19T00:00:00"/>
    <s v="AST"/>
    <x v="207"/>
  </r>
  <r>
    <s v="73"/>
    <s v="Eaton Manor"/>
    <s v="BN3 3PT"/>
    <s v="Hove (EM)"/>
    <s v="South Coast"/>
    <s v="Penth"/>
    <n v="1730"/>
    <s v="19-Sep-2019"/>
    <n v="0"/>
    <n v="23592"/>
    <n v="675000"/>
    <b v="1"/>
    <s v="AST"/>
    <d v="2016-09-20T00:00:00"/>
    <s v="AST"/>
    <x v="208"/>
  </r>
  <r>
    <s v="104"/>
    <s v="Circle (the)"/>
    <s v="SE1"/>
    <s v="Central London"/>
    <s v="South East London (Inner)"/>
    <s v="2KB Std"/>
    <n v="642"/>
    <s v="20-Sep-2019"/>
    <n v="0"/>
    <n v="22200"/>
    <n v="520000"/>
    <b v="0"/>
    <s v="AST"/>
    <d v="2017-09-21T00:00:00"/>
    <s v="AST"/>
    <x v="209"/>
  </r>
  <r>
    <s v="38"/>
    <s v="Townshend Court"/>
    <s v="NW8"/>
    <s v="Central London"/>
    <s v="North West London"/>
    <s v="3KB"/>
    <n v="615"/>
    <s v="20-Sep-2019"/>
    <n v="0"/>
    <n v="22620"/>
    <n v="675000"/>
    <b v="0"/>
    <s v="AST"/>
    <d v="2018-09-21T00:00:00"/>
    <s v="AST"/>
    <x v="209"/>
  </r>
  <r>
    <s v="B05"/>
    <s v="Du Cane Court"/>
    <s v="SW17"/>
    <s v="Greater London"/>
    <s v="South West London/surrey"/>
    <s v="2KB"/>
    <n v="786"/>
    <s v="21-Sep-2019"/>
    <n v="0"/>
    <n v="20540"/>
    <n v="390000"/>
    <b v="0"/>
    <s v="AST"/>
    <d v="2018-09-22T00:00:00"/>
    <s v="AST"/>
    <x v="210"/>
  </r>
  <r>
    <s v="1"/>
    <s v="Baynton House"/>
    <s v="SO41"/>
    <s v="Lymington"/>
    <s v="Hampshire"/>
    <s v="3KB"/>
    <n v="784"/>
    <s v="22-Sep-2019"/>
    <n v="0"/>
    <n v="12120"/>
    <n v="290000"/>
    <b v="0"/>
    <s v="AST"/>
    <d v="2013-09-23T00:00:00"/>
    <s v="AST"/>
    <x v="211"/>
  </r>
  <r>
    <s v="132"/>
    <s v="Merton Mansions"/>
    <s v="SW20"/>
    <s v="Greater London"/>
    <s v="South"/>
    <s v="2KB"/>
    <n v="0"/>
    <s v="22-Sep-2019"/>
    <n v="0"/>
    <n v="14976"/>
    <n v="285000"/>
    <b v="0"/>
    <s v="AST"/>
    <d v="2017-09-23T00:00:00"/>
    <s v="AST"/>
    <x v="211"/>
  </r>
  <r>
    <s v="127"/>
    <s v="Circle (the)"/>
    <s v="SE1"/>
    <s v="Central London"/>
    <s v="South East London (Inner)"/>
    <s v="3KB Std"/>
    <n v="991"/>
    <s v="22-Sep-2019"/>
    <n v="0"/>
    <n v="31092"/>
    <n v="870000"/>
    <b v="0"/>
    <s v="AST"/>
    <d v="2017-09-23T00:00:00"/>
    <s v="AST"/>
    <x v="211"/>
  </r>
  <r>
    <s v="A63"/>
    <s v="Du Cane Court"/>
    <s v="SW17"/>
    <s v="Greater London"/>
    <s v="South West London (outer)"/>
    <s v="1KB"/>
    <n v="256"/>
    <s v="23-Sep-2019"/>
    <n v="0"/>
    <n v="15012"/>
    <n v="260000"/>
    <b v="1"/>
    <s v="AST"/>
    <d v="2003-09-24T00:00:00"/>
    <s v="AST"/>
    <x v="212"/>
  </r>
  <r>
    <s v="15"/>
    <s v="Stamford Street"/>
    <s v="SE1"/>
    <s v="Central London"/>
    <s v="London City Fringe"/>
    <s v="3KB"/>
    <n v="770"/>
    <s v="23-Sep-2019"/>
    <n v="0"/>
    <n v="28563"/>
    <n v="785000"/>
    <b v="0"/>
    <s v=""/>
    <d v="2016-09-24T00:00:00"/>
    <s v="AST"/>
    <x v="212"/>
  </r>
  <r>
    <s v="75"/>
    <s v="Eaton Manor"/>
    <s v="BN3"/>
    <s v="Hove (EM)"/>
    <s v="Sussex"/>
    <s v="3KB"/>
    <n v="745"/>
    <s v="25-Sep-2019"/>
    <n v="0"/>
    <n v="13812"/>
    <n v="275000"/>
    <b v="0"/>
    <s v="AST"/>
    <d v="2018-09-26T00:00:00"/>
    <s v="AST"/>
    <x v="213"/>
  </r>
  <r>
    <s v="4"/>
    <s v="Boston House"/>
    <s v="NW1 6HA"/>
    <s v="Central London"/>
    <s v="NW1"/>
    <s v="4KB"/>
    <n v="825"/>
    <s v="25-Sep-2019"/>
    <n v="0"/>
    <n v="26000"/>
    <n v="1100000"/>
    <b v="0"/>
    <s v="AST"/>
    <d v="2018-09-26T00:00:00"/>
    <s v="AST"/>
    <x v="213"/>
  </r>
  <r>
    <s v="2"/>
    <s v="Boston House"/>
    <s v="NW1 6HA"/>
    <s v="Central London"/>
    <s v="NW1"/>
    <s v="3KB L"/>
    <n v="820"/>
    <s v="25-Sep-2019"/>
    <n v="0"/>
    <n v="27300"/>
    <n v="1000000"/>
    <b v="0"/>
    <s v="AST"/>
    <d v="2018-10-01T00:00:00"/>
    <s v="AST"/>
    <x v="213"/>
  </r>
  <r>
    <s v="15"/>
    <s v="Alyne House"/>
    <s v="SO15"/>
    <s v="Southampton"/>
    <s v="Southampton"/>
    <s v="3KB Mod"/>
    <n v="754"/>
    <s v="27-Sep-2019"/>
    <n v="0"/>
    <n v="10560"/>
    <n v="175000"/>
    <b v="1"/>
    <s v="AST"/>
    <d v="2013-09-28T00:00:00"/>
    <s v="AST"/>
    <x v="214"/>
  </r>
  <r>
    <s v="2"/>
    <s v="Merton Mansions"/>
    <s v="SW20"/>
    <s v="Greater London"/>
    <s v="South West"/>
    <s v="2KB"/>
    <n v="486"/>
    <s v="27-Sep-2019"/>
    <n v="0"/>
    <n v="12600"/>
    <n v="285000"/>
    <b v="1"/>
    <s v="AST"/>
    <d v="2005-09-28T00:00:00"/>
    <s v="AST"/>
    <x v="214"/>
  </r>
  <r>
    <s v="86"/>
    <s v="Florin Court"/>
    <s v="EC1M"/>
    <s v="Central London"/>
    <s v="East London (Inner)"/>
    <s v="1KB L"/>
    <n v="283"/>
    <s v="27-Sep-2019"/>
    <n v="0"/>
    <n v="18200"/>
    <n v="390000"/>
    <b v="0"/>
    <s v="AST"/>
    <d v="2018-09-28T00:00:00"/>
    <s v="AST"/>
    <x v="214"/>
  </r>
  <r>
    <s v="9"/>
    <s v="Stamford Street"/>
    <s v="SE1"/>
    <s v="Central London"/>
    <s v="London City Fringe"/>
    <s v="3KB"/>
    <n v="685"/>
    <s v="27-Sep-2019"/>
    <n v="0"/>
    <n v="28665"/>
    <n v="785000"/>
    <b v="0"/>
    <s v=""/>
    <d v="2017-09-28T00:00:00"/>
    <s v="AST"/>
    <x v="214"/>
  </r>
  <r>
    <s v="38"/>
    <s v="Fairland House"/>
    <s v="BR2 9JJ"/>
    <s v="Greater London"/>
    <s v="Bromley"/>
    <s v="2KB F"/>
    <n v="477"/>
    <s v="28-Sep-2019"/>
    <n v="0"/>
    <n v="10524"/>
    <n v="250000"/>
    <b v="1"/>
    <s v="AST"/>
    <d v="2012-09-29T00:00:00"/>
    <s v="AST"/>
    <x v="215"/>
  </r>
  <r>
    <s v="2"/>
    <s v="Eaton Manor"/>
    <s v="BN3 3PT"/>
    <s v="Hove (EM)"/>
    <s v="South Coast"/>
    <s v="3K2B"/>
    <n v="885"/>
    <s v="28-Sep-2019"/>
    <n v="0"/>
    <n v="11436"/>
    <n v="310000"/>
    <b v="0"/>
    <s v="AST"/>
    <d v="1994-11-07T00:00:00"/>
    <s v="AST"/>
    <x v="215"/>
  </r>
  <r>
    <s v="E44"/>
    <s v="Du Cane Court"/>
    <s v="SW17"/>
    <s v="Greater London"/>
    <s v="South West London (outer)"/>
    <s v="1KB"/>
    <n v="256"/>
    <s v="28-Sep-2019"/>
    <n v="0"/>
    <n v="11440"/>
    <n v="260000"/>
    <b v="1"/>
    <s v="AST"/>
    <d v="2018-09-29T00:00:00"/>
    <s v="AST"/>
    <x v="215"/>
  </r>
  <r>
    <s v="41"/>
    <s v="Fairland House"/>
    <s v="BR2"/>
    <s v="Greater London"/>
    <s v="Kent"/>
    <s v="3KB F"/>
    <n v="772"/>
    <s v="28-Sep-2019"/>
    <n v="0"/>
    <n v="13284"/>
    <n v="300000"/>
    <b v="0"/>
    <s v="AST"/>
    <d v="2017-09-29T00:00:00"/>
    <s v="AST"/>
    <x v="215"/>
  </r>
  <r>
    <s v="1"/>
    <s v="Yew Tree Close"/>
    <s v="EX4"/>
    <s v="Exeter"/>
    <s v="Exeter"/>
    <s v="6KB H"/>
    <n v="1337"/>
    <s v="28-Sep-2019"/>
    <n v="0"/>
    <n v="13860"/>
    <n v="270000"/>
    <b v="0"/>
    <s v="AST"/>
    <d v="2017-09-29T00:00:00"/>
    <s v="AST"/>
    <x v="215"/>
  </r>
  <r>
    <s v="101"/>
    <s v="Eaton Manor"/>
    <s v="BN3 3PT"/>
    <s v="Hove (EM)"/>
    <s v="South Coast"/>
    <s v="3K2B"/>
    <n v="840"/>
    <s v="28-Sep-2019"/>
    <n v="0"/>
    <n v="17244"/>
    <n v="310000"/>
    <b v="0"/>
    <s v="AST"/>
    <d v="1992-12-04T00:00:00"/>
    <s v="AST"/>
    <x v="215"/>
  </r>
  <r>
    <s v="66"/>
    <s v="Eaton Manor"/>
    <s v="BN3 3PT"/>
    <s v="Hove (EM)"/>
    <s v="South Coast"/>
    <s v="4K2B L"/>
    <n v="1100"/>
    <s v="28-Sep-2019"/>
    <n v="0"/>
    <n v="18720"/>
    <n v="375000"/>
    <b v="1"/>
    <s v="AST"/>
    <d v="2017-09-28T00:00:00"/>
    <s v="AST"/>
    <x v="215"/>
  </r>
  <r>
    <s v="309"/>
    <s v="Circle (the)"/>
    <s v="SE1"/>
    <s v="Central London"/>
    <s v="South East London (Inner)"/>
    <s v="2KB Sm"/>
    <n v="478"/>
    <s v="29-Sep-2019"/>
    <n v="0"/>
    <n v="19272"/>
    <n v="415000"/>
    <b v="0"/>
    <s v="AST"/>
    <d v="2017-09-30T00:00:00"/>
    <s v="AST"/>
    <x v="216"/>
  </r>
  <r>
    <s v="18"/>
    <s v="Lyncombe Close"/>
    <s v="EX4"/>
    <s v="Exeter"/>
    <s v="South"/>
    <s v="2KBF"/>
    <n v="495"/>
    <s v="30-Sep-2019"/>
    <n v="0"/>
    <n v="8508"/>
    <n v="135000"/>
    <b v="0"/>
    <s v="AST"/>
    <d v="2017-10-01T00:00:00"/>
    <s v="AST"/>
    <x v="217"/>
  </r>
  <r>
    <s v="6"/>
    <s v="Melford Court"/>
    <s v="SM2 5ET"/>
    <s v="Surrey"/>
    <s v="South West London (outer)"/>
    <s v="2KB"/>
    <n v="431"/>
    <s v="30-Sep-2019"/>
    <n v="0"/>
    <n v="9744"/>
    <n v="240000"/>
    <b v="0"/>
    <s v="AST"/>
    <d v="2009-10-01T00:00:00"/>
    <s v="AST"/>
    <x v="217"/>
  </r>
  <r>
    <s v="25"/>
    <s v="Alyne House"/>
    <s v="SO15"/>
    <s v="Southampton"/>
    <s v="Southampton"/>
    <s v="3KB F"/>
    <n v="754"/>
    <s v="30-Sep-2019"/>
    <n v="0"/>
    <n v="11148"/>
    <n v="175000"/>
    <b v="1"/>
    <s v="AST"/>
    <d v="2016-10-01T00:00:00"/>
    <s v="AST"/>
    <x v="217"/>
  </r>
  <r>
    <s v="51"/>
    <s v="Eaton Manor"/>
    <s v="BN3 3PT"/>
    <s v="Hove (EM)"/>
    <s v="South Coast"/>
    <s v="2KB"/>
    <n v="590"/>
    <s v="30-Sep-2019"/>
    <n v="0"/>
    <n v="11556"/>
    <n v="237500"/>
    <b v="1"/>
    <s v="AST"/>
    <d v="2018-10-01T00:00:00"/>
    <s v="AST"/>
    <x v="217"/>
  </r>
  <r>
    <s v="14"/>
    <s v="Lebanon Close"/>
    <s v="EX4"/>
    <s v="Exeter"/>
    <s v="Exeter"/>
    <s v="5KBH"/>
    <n v="979"/>
    <s v="30-Sep-2019"/>
    <n v="0"/>
    <n v="12288"/>
    <n v="240000"/>
    <b v="1"/>
    <s v="AST"/>
    <d v="2017-10-01T00:00:00"/>
    <s v="AST"/>
    <x v="217"/>
  </r>
  <r>
    <s v="34"/>
    <s v="Fairland House"/>
    <s v="BR2 9JJ"/>
    <s v="Greater London"/>
    <s v="Bromley"/>
    <s v="3KB F"/>
    <n v="657"/>
    <s v="30-Sep-2019"/>
    <n v="0"/>
    <n v="12732"/>
    <n v="300000"/>
    <b v="1"/>
    <s v="AST"/>
    <d v="2011-10-01T00:00:00"/>
    <s v="AST"/>
    <x v="217"/>
  </r>
  <r>
    <s v="A58"/>
    <s v="Du Cane Court"/>
    <s v="SW17"/>
    <s v="Greater London"/>
    <s v="South West London (outer)"/>
    <s v="2KB"/>
    <n v="382"/>
    <s v="30-Sep-2019"/>
    <n v="0"/>
    <n v="15600"/>
    <n v="390000"/>
    <b v="1"/>
    <s v="AST"/>
    <d v="2018-10-31T00:00:00"/>
    <s v="AST"/>
    <x v="217"/>
  </r>
  <r>
    <s v="65"/>
    <s v="Eaton Manor"/>
    <s v="BN3 3PT"/>
    <s v="Hove (EM)"/>
    <s v="South Coast"/>
    <s v="4K2B L"/>
    <n v="1180"/>
    <s v="30-Sep-2019"/>
    <n v="0"/>
    <n v="16588"/>
    <n v="375000"/>
    <b v="0"/>
    <s v="AST"/>
    <d v="2002-03-15T00:00:00"/>
    <s v="AST"/>
    <x v="217"/>
  </r>
  <r>
    <s v="123"/>
    <s v="Clifton Court"/>
    <s v="NW8"/>
    <s v="Central London"/>
    <s v="North West London (Inner)"/>
    <s v="2KB"/>
    <n v="504"/>
    <s v="30-Sep-2019"/>
    <n v="0"/>
    <n v="18720"/>
    <n v="470000"/>
    <b v="0"/>
    <s v="AST"/>
    <d v="2017-10-01T00:00:00"/>
    <s v="AST"/>
    <x v="217"/>
  </r>
  <r>
    <s v="53"/>
    <s v="Eaton Manor"/>
    <s v="BN3 3PT"/>
    <s v="Hove (EM)"/>
    <s v="South Coast"/>
    <s v="4K2B L"/>
    <n v="1180"/>
    <s v="30-Sep-2019"/>
    <n v="0"/>
    <n v="19800"/>
    <n v="375000"/>
    <b v="1"/>
    <s v="AST"/>
    <d v="2018-10-01T00:00:00"/>
    <s v="AST"/>
    <x v="217"/>
  </r>
  <r>
    <s v="47"/>
    <s v="Eaton Manor"/>
    <s v="BN3 3PT"/>
    <s v="Hove (EM)"/>
    <s v="South Coast"/>
    <s v="4K2B L"/>
    <n v="1180"/>
    <s v="30-Sep-2019"/>
    <n v="0"/>
    <n v="20280"/>
    <n v="375000"/>
    <b v="1"/>
    <s v="AST"/>
    <d v="2017-10-01T00:00:00"/>
    <s v="AST"/>
    <x v="217"/>
  </r>
  <r>
    <s v="184"/>
    <s v="Circle (the)"/>
    <s v="SE1"/>
    <s v="Central London"/>
    <s v="South East London (Inner)"/>
    <s v="2KB L"/>
    <n v="835"/>
    <s v="30-Sep-2019"/>
    <n v="0"/>
    <n v="24000"/>
    <n v="700000"/>
    <b v="1"/>
    <s v="AST"/>
    <d v="2017-03-31T00:00:00"/>
    <s v="AST"/>
    <x v="217"/>
  </r>
  <r>
    <s v="14A"/>
    <s v="Delaware Mansions"/>
    <s v="W9"/>
    <s v="Central London"/>
    <s v="West"/>
    <s v="4KB"/>
    <n v="934"/>
    <s v="30-Sep-2019"/>
    <n v="0"/>
    <n v="29472"/>
    <n v="905000"/>
    <b v="1"/>
    <s v="AST"/>
    <d v="2006-07-17T00:00:00"/>
    <s v="AST"/>
    <x v="217"/>
  </r>
  <r>
    <s v="13"/>
    <s v="Stamford Street"/>
    <s v="SE1"/>
    <s v="Central London"/>
    <s v="London City Fringe"/>
    <s v="2KB"/>
    <n v="592"/>
    <s v="30-Sep-2019"/>
    <n v="0"/>
    <n v="50960"/>
    <n v="600000"/>
    <b v="0"/>
    <s v=""/>
    <d v="2018-09-30T00:00:00"/>
    <s v="AST"/>
    <x v="217"/>
  </r>
  <r>
    <s v="3"/>
    <s v="Balcombe House"/>
    <s v="NW1 6HA"/>
    <s v="Central London"/>
    <s v="NW1"/>
    <s v="2KB L"/>
    <n v="536"/>
    <s v="01-Oct-2019"/>
    <n v="0"/>
    <n v="24700"/>
    <n v="695000"/>
    <b v="0"/>
    <s v="AST"/>
    <d v="2018-10-02T00:00:00"/>
    <s v="AST"/>
    <x v="218"/>
  </r>
  <r>
    <s v="A21B"/>
    <s v="Du Cane Court"/>
    <s v="SW17"/>
    <s v="Greater London"/>
    <s v="South West London (outer)"/>
    <s v="1KB"/>
    <n v="272"/>
    <s v="02-Oct-2019"/>
    <n v="0"/>
    <n v="14652"/>
    <n v="260000"/>
    <b v="1"/>
    <s v="AST"/>
    <d v="2015-10-03T00:00:00"/>
    <s v="AST"/>
    <x v="219"/>
  </r>
  <r>
    <s v="2"/>
    <s v="Garden Court"/>
    <s v="TW9 3JS"/>
    <s v="Greater London"/>
    <s v="Surrey"/>
    <s v="4KB"/>
    <n v="861"/>
    <s v="02-Oct-2019"/>
    <n v="0"/>
    <n v="22740"/>
    <n v="530000"/>
    <b v="1"/>
    <s v="AST"/>
    <d v="2018-10-03T00:00:00"/>
    <s v="AST"/>
    <x v="219"/>
  </r>
  <r>
    <s v="14"/>
    <s v="St Peters House"/>
    <s v=""/>
    <s v="Exeter (SPH)"/>
    <s v="South West"/>
    <s v="2KBlg"/>
    <n v="674"/>
    <s v="03-Oct-2019"/>
    <n v="0"/>
    <n v="8940"/>
    <n v="160000"/>
    <b v="1"/>
    <s v="AST"/>
    <d v="2016-10-04T00:00:00"/>
    <s v="AST"/>
    <x v="220"/>
  </r>
  <r>
    <s v="13"/>
    <s v="Monterey Gardens"/>
    <s v="EX4"/>
    <s v="Exeter"/>
    <s v="South West"/>
    <s v="3KB F"/>
    <n v="742"/>
    <s v="04-Oct-2019"/>
    <n v="0"/>
    <n v="10080"/>
    <n v="160000"/>
    <b v="1"/>
    <s v="AST"/>
    <d v="2011-10-05T00:00:00"/>
    <s v="AST"/>
    <x v="221"/>
  </r>
  <r>
    <s v="32"/>
    <s v="Stamford Street"/>
    <s v="SE1"/>
    <s v="Central London"/>
    <s v="London City Fringe"/>
    <s v="3KB"/>
    <n v="722"/>
    <s v="05-Oct-2019"/>
    <n v="0"/>
    <n v="31200"/>
    <n v="785000"/>
    <b v="0"/>
    <s v=""/>
    <d v="2018-10-06T00:00:00"/>
    <s v="AST"/>
    <x v="222"/>
  </r>
  <r>
    <s v="A04A"/>
    <s v="Du Cane Court"/>
    <s v="SW17"/>
    <s v="Greater London"/>
    <s v="South West London (outer)"/>
    <s v="1KB"/>
    <n v="312"/>
    <s v="07-Oct-2019"/>
    <n v="0"/>
    <n v="12600"/>
    <n v="260000"/>
    <b v="1"/>
    <s v="AST"/>
    <d v="2016-10-08T00:00:00"/>
    <s v="AST"/>
    <x v="223"/>
  </r>
  <r>
    <s v="D36A"/>
    <s v="Du Cane Court"/>
    <s v="SW17"/>
    <s v="Greater London"/>
    <s v="South West London (outer)"/>
    <s v="1KB"/>
    <n v="256"/>
    <s v="07-Oct-2019"/>
    <n v="0"/>
    <n v="12864"/>
    <n v="260000"/>
    <b v="1"/>
    <s v="AST"/>
    <d v="2015-10-08T00:00:00"/>
    <s v="AST"/>
    <x v="223"/>
  </r>
  <r>
    <s v="138"/>
    <s v="Delaware Mansions"/>
    <s v="W9"/>
    <s v="Central London"/>
    <s v="MaidaVale"/>
    <s v="2KB"/>
    <n v="721"/>
    <s v="07-Oct-2019"/>
    <n v="0"/>
    <n v="23760"/>
    <n v="710000"/>
    <b v="1"/>
    <s v="AST"/>
    <d v="2016-10-08T00:00:00"/>
    <s v="AST"/>
    <x v="223"/>
  </r>
  <r>
    <s v="14"/>
    <s v="Bicknoller Road"/>
    <s v="EN1"/>
    <s v="Greater London"/>
    <s v="North London"/>
    <s v="3KB"/>
    <n v="0"/>
    <s v="08-Oct-2019"/>
    <n v="0"/>
    <n v="11700"/>
    <n v="315000"/>
    <b v="0"/>
    <s v="AST"/>
    <d v="2016-10-09T00:00:00"/>
    <s v="AST"/>
    <x v="224"/>
  </r>
  <r>
    <s v="85"/>
    <s v="St Leonards Court"/>
    <s v="SW14"/>
    <s v="Greater London"/>
    <s v="South West London (outer)"/>
    <s v="3KB"/>
    <n v="642"/>
    <s v="08-Oct-2019"/>
    <n v="0"/>
    <n v="18946"/>
    <n v="440000"/>
    <b v="1"/>
    <s v="AST"/>
    <d v="2013-10-09T00:00:00"/>
    <s v="AST"/>
    <x v="224"/>
  </r>
  <r>
    <s v="92"/>
    <s v="Eaton Manor"/>
    <s v="BN3 3PT"/>
    <s v="Hove (EM)"/>
    <s v="South Coast"/>
    <s v="2KB"/>
    <n v="535"/>
    <s v="09-Oct-2019"/>
    <n v="0"/>
    <n v="11748"/>
    <n v="237500"/>
    <b v="0"/>
    <s v="AST"/>
    <d v="2018-10-10T00:00:00"/>
    <s v="AST"/>
    <x v="225"/>
  </r>
  <r>
    <s v="7"/>
    <s v="Baynton House"/>
    <s v="SO41"/>
    <s v="Lymington"/>
    <s v="Hampshire"/>
    <s v="3KB"/>
    <n v="895"/>
    <s v="10-Oct-2019"/>
    <n v="0"/>
    <n v="12288"/>
    <n v="300000"/>
    <b v="0"/>
    <s v="AST"/>
    <d v="2017-10-11T00:00:00"/>
    <s v="AST"/>
    <x v="226"/>
  </r>
  <r>
    <s v="17"/>
    <s v="Monterey Gardens"/>
    <s v="EX4"/>
    <s v="Exeter"/>
    <s v="Exeter"/>
    <s v="4KB H"/>
    <n v="834"/>
    <s v="11-Oct-2019"/>
    <n v="0"/>
    <n v="11100"/>
    <n v="230000"/>
    <b v="1"/>
    <s v="AST"/>
    <d v="2018-10-12T00:00:00"/>
    <s v="AST"/>
    <x v="227"/>
  </r>
  <r>
    <s v="297"/>
    <s v="Circle (the)"/>
    <s v="SE1"/>
    <s v="Central London"/>
    <s v="South East London (Inner)"/>
    <s v="2KB Std"/>
    <n v="505"/>
    <s v="11-Oct-2019"/>
    <n v="0"/>
    <n v="22200"/>
    <n v="520000"/>
    <b v="0"/>
    <s v="AST"/>
    <d v="2018-10-12T00:00:00"/>
    <s v="AST"/>
    <x v="227"/>
  </r>
  <r>
    <s v="3"/>
    <s v="Clifton Court"/>
    <s v="NW8"/>
    <s v="Central London"/>
    <s v="North West London (Inner)"/>
    <s v="3KB"/>
    <n v="950"/>
    <s v="11-Oct-2019"/>
    <n v="0"/>
    <n v="31800"/>
    <n v="880000"/>
    <b v="1"/>
    <s v="AST"/>
    <d v="2007-10-12T00:00:00"/>
    <s v="AST"/>
    <x v="227"/>
  </r>
  <r>
    <s v="12"/>
    <s v="Aynhoe Mansions"/>
    <s v="W14 0QB"/>
    <s v="Greater London"/>
    <s v="West London (outer)"/>
    <s v="4K2B"/>
    <n v="1199"/>
    <s v="11-Oct-2019"/>
    <n v="0"/>
    <n v="31876"/>
    <n v="966000"/>
    <b v="0"/>
    <s v="AST"/>
    <d v="2017-10-12T00:00:00"/>
    <s v="AST"/>
    <x v="227"/>
  </r>
  <r>
    <s v="D23A"/>
    <s v="Du Cane Court"/>
    <s v="SW17"/>
    <s v="Greater London"/>
    <s v="South West London (outer)"/>
    <s v="2KB"/>
    <n v="388"/>
    <s v="12-Oct-2019"/>
    <n v="0"/>
    <n v="15860"/>
    <n v="390000"/>
    <b v="0"/>
    <s v="AST"/>
    <d v="2018-10-13T00:00:00"/>
    <s v="AST"/>
    <x v="228"/>
  </r>
  <r>
    <s v="F46"/>
    <s v="Du Cane Court"/>
    <s v="SW17"/>
    <s v="Greater London"/>
    <s v="South West London (outer)"/>
    <s v="2KB"/>
    <n v="446"/>
    <s v="13-Oct-2019"/>
    <n v="0"/>
    <n v="16560"/>
    <n v="390000"/>
    <b v="0"/>
    <s v="AST"/>
    <d v="2016-10-14T00:00:00"/>
    <s v="AST"/>
    <x v="229"/>
  </r>
  <r>
    <s v="15"/>
    <s v="Fairland House"/>
    <s v="BR2 9JJ"/>
    <s v="Greater London"/>
    <s v="Bromley"/>
    <s v="3KB F"/>
    <n v="772"/>
    <s v="14-Oct-2019"/>
    <n v="0"/>
    <n v="14316"/>
    <n v="300000"/>
    <b v="1"/>
    <s v="AST"/>
    <d v="2010-10-15T00:00:00"/>
    <s v="AST"/>
    <x v="230"/>
  </r>
  <r>
    <s v="42"/>
    <s v="Eaton Manor"/>
    <s v="BN3 3PT"/>
    <s v="Hove (EM)"/>
    <s v="South Coast"/>
    <s v="4K2B L"/>
    <n v="1100"/>
    <s v="15-Oct 2019"/>
    <n v="0"/>
    <n v="19845"/>
    <n v="375000"/>
    <b v="1"/>
    <s v="AST"/>
    <d v="2016-08-16T00:00:00"/>
    <s v="AST"/>
    <x v="231"/>
  </r>
  <r>
    <s v="20"/>
    <s v="Monterey Gardens"/>
    <s v="EX4"/>
    <s v="Exeter"/>
    <s v="South West"/>
    <s v="2KB F"/>
    <n v="495"/>
    <s v="16-Oct-2019"/>
    <n v="0"/>
    <n v="8700"/>
    <n v="135000"/>
    <b v="0"/>
    <s v="AST"/>
    <d v="2018-10-15T00:00:00"/>
    <s v="AST"/>
    <x v="232"/>
  </r>
  <r>
    <s v="8"/>
    <s v="St James Court"/>
    <s v="KT1"/>
    <s v="Surrey"/>
    <s v="South"/>
    <s v="3KB"/>
    <n v="660"/>
    <s v="16-Oct-2019"/>
    <n v="0"/>
    <n v="16788"/>
    <n v="370000"/>
    <b v="1"/>
    <s v="AST"/>
    <d v="2016-10-17T00:00:00"/>
    <s v="AST"/>
    <x v="232"/>
  </r>
  <r>
    <s v="5"/>
    <s v="Catherine Court"/>
    <s v="N14"/>
    <s v="Greater London"/>
    <s v="N1"/>
    <s v="3KB"/>
    <n v="690"/>
    <s v="18-Oct-2019"/>
    <n v="0"/>
    <n v="15600"/>
    <n v="385000"/>
    <b v="0"/>
    <s v="AST"/>
    <d v="2013-10-19T00:00:00"/>
    <s v="AST"/>
    <x v="233"/>
  </r>
  <r>
    <s v="D51"/>
    <s v="Du Cane Court"/>
    <s v="SW17"/>
    <s v="Greater London"/>
    <s v="South West London (outer)"/>
    <s v="1KB"/>
    <n v="253"/>
    <s v="19-Oct-2019"/>
    <n v="0"/>
    <n v="11440"/>
    <n v="260000"/>
    <b v="1"/>
    <s v="AST"/>
    <d v="2018-10-20T00:00:00"/>
    <s v="AST"/>
    <x v="234"/>
  </r>
  <r>
    <s v="11"/>
    <s v="Boston House"/>
    <s v="NW1 6HA"/>
    <s v="Central London"/>
    <s v="NW1"/>
    <s v="3KB sm"/>
    <n v="520"/>
    <s v="19-Oct-2019"/>
    <n v="0"/>
    <n v="21320"/>
    <n v="695000"/>
    <b v="0"/>
    <s v="AST"/>
    <d v="2018-10-20T00:00:00"/>
    <s v="AST"/>
    <x v="234"/>
  </r>
  <r>
    <s v="45"/>
    <s v="Stamford Street"/>
    <s v="SE1"/>
    <s v="Central London"/>
    <s v="London City Fringe"/>
    <s v="3KB"/>
    <n v="684"/>
    <s v="20-Oct-2019"/>
    <n v="0"/>
    <n v="28119"/>
    <n v="785000"/>
    <b v="0"/>
    <s v=""/>
    <d v="2018-06-11T00:00:00"/>
    <s v="AST"/>
    <x v="235"/>
  </r>
  <r>
    <s v="29"/>
    <s v="Eaton Manor"/>
    <s v="BN3 3PT"/>
    <s v="Hove (EM)"/>
    <s v="South Coast"/>
    <s v="3K2B"/>
    <n v="930"/>
    <s v="21-Oct-2019"/>
    <n v="0"/>
    <n v="15918"/>
    <n v="310000"/>
    <b v="0"/>
    <s v="AST"/>
    <d v="2016-10-22T00:00:00"/>
    <s v="AST"/>
    <x v="236"/>
  </r>
  <r>
    <s v="H33"/>
    <s v="Du Cane Court"/>
    <s v="SW17"/>
    <s v="Greater London"/>
    <s v="South West London (outer)"/>
    <s v="3KB"/>
    <n v="713"/>
    <s v="21-Oct-2019"/>
    <n v="0"/>
    <n v="18168"/>
    <n v="500000"/>
    <b v="0"/>
    <s v="AST"/>
    <d v="2016-10-22T00:00:00"/>
    <s v="AST"/>
    <x v="236"/>
  </r>
  <r>
    <s v="14"/>
    <s v="Bridge Avenue Mansions"/>
    <s v="W6 9JB"/>
    <s v="Greater London"/>
    <s v="West London (outer)"/>
    <s v="4KB"/>
    <n v="957"/>
    <s v="21-Oct-2019"/>
    <n v="0"/>
    <n v="26623"/>
    <n v="700000"/>
    <b v="0"/>
    <s v="AST"/>
    <d v="2017-10-22T00:00:00"/>
    <s v="AST"/>
    <x v="236"/>
  </r>
  <r>
    <s v="9"/>
    <s v="Regis Court"/>
    <s v="NW1"/>
    <s v="Central London"/>
    <s v="West End"/>
    <s v="2KB"/>
    <n v="572"/>
    <s v="22-Oct-2019"/>
    <n v="0"/>
    <n v="20088"/>
    <n v="715000"/>
    <b v="0"/>
    <s v="AST"/>
    <d v="2016-10-23T00:00:00"/>
    <s v="AST"/>
    <x v="237"/>
  </r>
  <r>
    <s v="5"/>
    <s v="Boston House"/>
    <s v="NW1 6HA"/>
    <s v="Central London"/>
    <s v="NW1"/>
    <s v="3KB sm"/>
    <n v="526"/>
    <s v="23-Oct-2019"/>
    <n v="0"/>
    <n v="22500"/>
    <n v="695000"/>
    <b v="1"/>
    <s v="AST"/>
    <d v="2015-10-24T00:00:00"/>
    <s v="AST"/>
    <x v="238"/>
  </r>
  <r>
    <s v="22"/>
    <s v="Lebanon Close"/>
    <s v="EX4"/>
    <s v="Exeter"/>
    <s v="Exeter"/>
    <s v="2KBF"/>
    <n v="495"/>
    <s v="24-Oct-2019"/>
    <n v="0"/>
    <n v="9000"/>
    <n v="135000"/>
    <b v="0"/>
    <s v="AST"/>
    <d v="2018-10-25T00:00:00"/>
    <s v="AST"/>
    <x v="239"/>
  </r>
  <r>
    <s v="2"/>
    <s v="Alyne House"/>
    <s v="SO15"/>
    <s v="Southampton"/>
    <s v="West"/>
    <s v="3KB F"/>
    <n v="754"/>
    <s v="24-Oct-2019"/>
    <n v="0"/>
    <n v="9540"/>
    <n v="175000"/>
    <b v="0"/>
    <s v="AST"/>
    <d v="2013-08-08T00:00:00"/>
    <s v="AST"/>
    <x v="239"/>
  </r>
  <r>
    <s v="27"/>
    <s v="Eaton Manor"/>
    <s v="BN3"/>
    <s v="Hove (EM)"/>
    <s v="Sussex"/>
    <s v="4K2B L"/>
    <n v="1100"/>
    <s v="25-Oct-2019"/>
    <n v="0"/>
    <n v="16380"/>
    <n v="375000"/>
    <b v="1"/>
    <s v="AST"/>
    <d v="2017-10-26T00:00:00"/>
    <s v="AST"/>
    <x v="240"/>
  </r>
  <r>
    <s v="30"/>
    <s v="Eaton Manor"/>
    <s v="BN3 3PT"/>
    <s v="Hove (EM)"/>
    <s v="South Coast"/>
    <s v="4K2B L"/>
    <n v="1070"/>
    <s v="25-Oct-2019"/>
    <n v="0"/>
    <n v="19092"/>
    <n v="375000"/>
    <b v="1"/>
    <s v="AST"/>
    <d v="2013-10-26T00:00:00"/>
    <s v="AST"/>
    <x v="240"/>
  </r>
  <r>
    <s v="18"/>
    <s v="Catherine Court"/>
    <s v="N14 4RB"/>
    <s v="Greater London"/>
    <s v="N1"/>
    <s v="3KB"/>
    <n v="695"/>
    <s v="26-Oct-2019"/>
    <n v="0"/>
    <n v="15960"/>
    <n v="385000"/>
    <b v="0"/>
    <s v="AST"/>
    <d v="2015-10-27T00:00:00"/>
    <s v="AST"/>
    <x v="241"/>
  </r>
  <r>
    <s v="134"/>
    <s v="Eaton Manor"/>
    <s v="BN3 3PT"/>
    <s v="Hove (EM)"/>
    <s v="South Coast"/>
    <s v="2KB"/>
    <n v="660"/>
    <s v="27-Oct-2019"/>
    <n v="0"/>
    <n v="11280"/>
    <n v="237500"/>
    <b v="0"/>
    <s v="AST"/>
    <d v="2017-10-28T00:00:00"/>
    <s v="AST"/>
    <x v="242"/>
  </r>
  <r>
    <s v="4"/>
    <s v="Eaton Manor"/>
    <s v="BN3 3PT"/>
    <s v="Hove (EM)"/>
    <s v="South Coast"/>
    <s v="4K2B L"/>
    <n v="1060"/>
    <s v="27-Oct-2019"/>
    <n v="0"/>
    <n v="18276"/>
    <n v="375000"/>
    <b v="0"/>
    <s v="AST"/>
    <d v="2017-10-28T00:00:00"/>
    <s v="AST"/>
    <x v="242"/>
  </r>
  <r>
    <s v="39"/>
    <s v="Eaton Manor"/>
    <s v="BN3"/>
    <s v="Hove (EM)"/>
    <s v="Sussex"/>
    <s v="2KB"/>
    <n v="590"/>
    <s v="28-Oct-2019"/>
    <n v="0"/>
    <n v="11340"/>
    <n v="237500"/>
    <b v="1"/>
    <s v="AST"/>
    <d v="2016-10-29T00:00:00"/>
    <s v="AST"/>
    <x v="243"/>
  </r>
  <r>
    <s v="30"/>
    <s v="Alyne House"/>
    <s v="SO15"/>
    <s v="Southampton"/>
    <s v="Southampton"/>
    <s v="3KB Mod"/>
    <n v="754"/>
    <s v="30-Oct-2019"/>
    <n v="0"/>
    <n v="10716"/>
    <n v="175000"/>
    <b v="1"/>
    <s v="AST"/>
    <d v="2017-10-31T00:00:00"/>
    <s v="AST"/>
    <x v="244"/>
  </r>
  <r>
    <s v="19"/>
    <s v="Connaught Mansions"/>
    <s v="SW11 4SA"/>
    <s v="Greater London"/>
    <s v="South West London/surrey"/>
    <s v="3KB"/>
    <n v="830"/>
    <s v="30-Oct-2019"/>
    <n v="0"/>
    <n v="22815"/>
    <n v="750000"/>
    <b v="0"/>
    <s v="AST"/>
    <d v="2016-10-31T00:00:00"/>
    <s v="AST"/>
    <x v="244"/>
  </r>
  <r>
    <s v="15"/>
    <s v="Bridge Avenue Mansions"/>
    <s v="W6 9JB"/>
    <s v="Greater London"/>
    <s v="West London (outer)"/>
    <s v="4KB"/>
    <n v="921"/>
    <s v="30-Oct-2019"/>
    <n v="0"/>
    <n v="26412"/>
    <n v="700000"/>
    <b v="0"/>
    <s v="AST"/>
    <d v="2017-11-06T00:00:00"/>
    <s v="AST"/>
    <x v="244"/>
  </r>
  <r>
    <s v="COTTAGE"/>
    <s v="Knappers Cottage"/>
    <s v="TA6"/>
    <s v="Taunton"/>
    <s v="Other"/>
    <s v="5KB"/>
    <n v="1268"/>
    <s v="31-Oct-2019"/>
    <n v="0"/>
    <n v="10080"/>
    <n v="350000"/>
    <b v="0"/>
    <s v="AST"/>
    <d v="2017-11-01T00:00:00"/>
    <s v="AST"/>
    <x v="245"/>
  </r>
  <r>
    <s v="1"/>
    <s v="Melford Court"/>
    <s v="SM2 5ET"/>
    <s v="Surrey"/>
    <s v="South West London (outer)"/>
    <s v="2KB"/>
    <n v="483"/>
    <s v="31-Oct-2019"/>
    <n v="0"/>
    <n v="10906"/>
    <n v="240000"/>
    <b v="0"/>
    <s v="AST"/>
    <d v="2016-11-01T00:00:00"/>
    <s v="AST"/>
    <x v="245"/>
  </r>
  <r>
    <s v="20"/>
    <s v="Fairland House"/>
    <s v="BR2 9JJ"/>
    <s v="Greater London"/>
    <s v="Bromley"/>
    <s v="3KB F"/>
    <n v="772"/>
    <s v="31-Oct-2019"/>
    <n v="0"/>
    <n v="12600"/>
    <n v="300000"/>
    <b v="1"/>
    <s v="AST"/>
    <d v="2013-11-01T00:00:00"/>
    <s v="AST"/>
    <x v="245"/>
  </r>
  <r>
    <s v="44"/>
    <s v="Fairland House"/>
    <s v="BR2 9JJ"/>
    <s v="Greater London"/>
    <s v="Bromley"/>
    <s v="3KB F"/>
    <n v="773"/>
    <s v="31-Oct-2019"/>
    <n v="0"/>
    <n v="12600"/>
    <n v="300000"/>
    <b v="1"/>
    <s v="AST"/>
    <d v="2009-10-31T00:00:00"/>
    <s v="AST"/>
    <x v="245"/>
  </r>
  <r>
    <s v="A57"/>
    <s v="Du Cane Court"/>
    <s v="SW17"/>
    <s v="Greater London"/>
    <s v="South West London (outer)"/>
    <s v="1KB"/>
    <n v="256"/>
    <s v="31-Oct-2019"/>
    <n v="0"/>
    <n v="12636"/>
    <n v="260000"/>
    <b v="1"/>
    <s v="AST"/>
    <d v="2017-11-01T00:00:00"/>
    <s v="AST"/>
    <x v="245"/>
  </r>
  <r>
    <s v="82"/>
    <s v="Eaton Manor"/>
    <s v="BN3 3PT"/>
    <s v="Hove (EM)"/>
    <s v="South Coast"/>
    <s v="3K2B"/>
    <n v="725"/>
    <s v="31-Oct-2019"/>
    <n v="0"/>
    <n v="13236"/>
    <n v="310000"/>
    <b v="0"/>
    <s v="AST"/>
    <d v="1997-11-01T00:00:00"/>
    <s v="AST"/>
    <x v="245"/>
  </r>
  <r>
    <s v="4"/>
    <s v="Catherine Court"/>
    <s v="N14 4RB"/>
    <s v="Greater London"/>
    <s v="N1"/>
    <s v="3KB"/>
    <n v="693"/>
    <s v="31-Oct-2019"/>
    <n v="0"/>
    <n v="15000"/>
    <n v="385000"/>
    <b v="1"/>
    <s v="AST"/>
    <d v="2012-11-01T00:00:00"/>
    <s v="AST"/>
    <x v="245"/>
  </r>
  <r>
    <s v="3"/>
    <s v="Catherine Court"/>
    <s v="N14 4RB"/>
    <s v="Greater London"/>
    <s v="N1"/>
    <s v="3KB"/>
    <n v="690"/>
    <s v="31-Oct-2019"/>
    <n v="0"/>
    <n v="15200"/>
    <n v="385000"/>
    <b v="1"/>
    <s v="AST"/>
    <d v="2017-11-01T00:00:00"/>
    <s v="AST"/>
    <x v="245"/>
  </r>
  <r>
    <s v="9"/>
    <s v="St James Court"/>
    <s v="KT1"/>
    <s v="Surrey"/>
    <s v="South"/>
    <s v="3KB"/>
    <n v="660"/>
    <s v="31-Oct-2019"/>
    <n v="0"/>
    <n v="15480"/>
    <n v="370000"/>
    <b v="1"/>
    <s v="AST"/>
    <d v="2008-06-30T00:00:00"/>
    <s v="AST"/>
    <x v="245"/>
  </r>
  <r>
    <s v="3"/>
    <s v="Rose Court"/>
    <s v="E14"/>
    <s v="Greater London"/>
    <s v="Other"/>
    <s v="3KB"/>
    <n v="749"/>
    <s v="31-Oct-2019"/>
    <n v="0"/>
    <n v="20400"/>
    <n v="425000"/>
    <b v="0"/>
    <s v="AST"/>
    <d v="2015-11-01T00:00:00"/>
    <s v="AST"/>
    <x v="245"/>
  </r>
  <r>
    <s v="72"/>
    <s v="Eamont Court"/>
    <s v="NW8"/>
    <s v="Central London"/>
    <s v="North West London"/>
    <s v="3kb lwr"/>
    <n v="634"/>
    <s v="31-Oct-2019"/>
    <n v="0"/>
    <n v="22166"/>
    <n v="675000"/>
    <b v="0"/>
    <s v="AST"/>
    <d v="2017-11-01T00:00:00"/>
    <s v="AST"/>
    <x v="245"/>
  </r>
  <r>
    <s v="15"/>
    <s v="Balcombe House"/>
    <s v="NW1"/>
    <s v="Central London"/>
    <s v="NW1"/>
    <s v="3KB"/>
    <n v="535"/>
    <s v="31-Oct-2019"/>
    <n v="0"/>
    <n v="22500"/>
    <n v="670000"/>
    <b v="0"/>
    <s v="AST"/>
    <d v="2011-11-01T00:00:00"/>
    <s v="AST"/>
    <x v="245"/>
  </r>
  <r>
    <s v="11"/>
    <s v="Quenington Mansions"/>
    <s v="SW6 5AU"/>
    <s v="Greater London"/>
    <s v="South West London/surrey"/>
    <s v="3KB"/>
    <n v="961"/>
    <s v="31-Oct-2019"/>
    <n v="0"/>
    <n v="23026"/>
    <n v="815000"/>
    <b v="0"/>
    <s v="AST"/>
    <d v="2016-09-28T00:00:00"/>
    <s v="AST"/>
    <x v="245"/>
  </r>
  <r>
    <s v="96"/>
    <s v="Delaware Mansions"/>
    <s v="W9"/>
    <s v="Central London"/>
    <s v="MaidaVale"/>
    <s v="2KB"/>
    <n v="718"/>
    <s v="31-Oct-2019"/>
    <n v="0"/>
    <n v="23040"/>
    <n v="710000"/>
    <b v="1"/>
    <s v="AST"/>
    <d v="2015-11-01T00:00:00"/>
    <s v="AST"/>
    <x v="245"/>
  </r>
  <r>
    <s v="3"/>
    <s v="Connaught Mansions"/>
    <s v="SW11 4SA"/>
    <s v="Greater London"/>
    <s v="South West London/surrey"/>
    <s v="3KB"/>
    <n v="859"/>
    <s v="31-Oct-2019"/>
    <n v="0"/>
    <n v="24025"/>
    <n v="750000"/>
    <b v="0"/>
    <s v="AST"/>
    <d v="2017-11-01T00:00:00"/>
    <s v="AST"/>
    <x v="245"/>
  </r>
  <r>
    <s v="16"/>
    <s v="Aynhoe Mansions"/>
    <s v="W14 0QB"/>
    <s v="Greater London"/>
    <s v="West London (outer)"/>
    <s v="4KB"/>
    <n v="1051"/>
    <s v="31-Oct-2019"/>
    <n v="0"/>
    <n v="29106"/>
    <n v="890000"/>
    <b v="0"/>
    <s v="AST"/>
    <d v="2016-11-01T00:00:00"/>
    <s v="AST"/>
    <x v="245"/>
  </r>
  <r>
    <s v="20"/>
    <s v="Bridge Avenue Mansions"/>
    <s v="W6 9JB"/>
    <s v="Greater London"/>
    <s v="West London (outer)"/>
    <s v="4KB"/>
    <n v="842"/>
    <s v="31-Oct-2019"/>
    <n v="0"/>
    <n v="29219"/>
    <n v="700000"/>
    <b v="0"/>
    <s v="AST"/>
    <d v="2017-10-01T00:00:00"/>
    <s v="AST"/>
    <x v="245"/>
  </r>
  <r>
    <s v="48"/>
    <s v="Stamford Street"/>
    <s v="SE1"/>
    <s v="Central London"/>
    <s v="London City Fringe"/>
    <s v="3KB"/>
    <n v="779"/>
    <s v="31-Oct-2019"/>
    <n v="0"/>
    <n v="31200"/>
    <n v="785000"/>
    <b v="0"/>
    <s v=""/>
    <d v="2018-11-01T00:00:00"/>
    <s v="AST"/>
    <x v="245"/>
  </r>
  <r>
    <s v="F52"/>
    <s v="Du Cane Court"/>
    <s v="SW17"/>
    <s v="Greater London"/>
    <s v="South West London (outer)"/>
    <s v="1KB"/>
    <n v="256"/>
    <s v="01-Nov-2019"/>
    <n v="0"/>
    <n v="1988"/>
    <n v="260000"/>
    <b v="1"/>
    <s v="AST"/>
    <d v="2015-11-02T00:00:00"/>
    <s v="AST"/>
    <x v="246"/>
  </r>
  <r>
    <s v="36"/>
    <s v="Eaton Manor"/>
    <s v="BN3 3PT"/>
    <s v="Hove (EM)"/>
    <s v="South Coast"/>
    <s v="4K2B L"/>
    <n v="1100"/>
    <s v="01-Nov-2019"/>
    <n v="0"/>
    <n v="19092"/>
    <n v="375000"/>
    <b v="1"/>
    <s v="AST"/>
    <d v="2010-11-02T00:00:00"/>
    <s v="AST"/>
    <x v="246"/>
  </r>
  <r>
    <s v="E63B"/>
    <s v="Du Cane Court"/>
    <s v="SW17"/>
    <s v="Greater London"/>
    <s v="South West London (outer)"/>
    <s v="1KB"/>
    <n v="260"/>
    <s v="02-Nov-2019"/>
    <n v="0"/>
    <n v="11180"/>
    <n v="260000"/>
    <b v="0"/>
    <s v="AST"/>
    <d v="2018-11-03T00:00:00"/>
    <s v="AST"/>
    <x v="247"/>
  </r>
  <r>
    <s v="6"/>
    <s v="Monterey Gardens"/>
    <s v="EX4"/>
    <s v="Exeter"/>
    <s v="South"/>
    <s v="3KB H"/>
    <n v="861"/>
    <s v="02-Nov-2019"/>
    <n v="0"/>
    <n v="11232"/>
    <n v="210000"/>
    <b v="0"/>
    <s v="AST"/>
    <d v="2016-11-02T00:00:00"/>
    <s v="AST"/>
    <x v="247"/>
  </r>
  <r>
    <s v="34"/>
    <s v="Mortimer Court"/>
    <s v="NW8"/>
    <s v="Central London"/>
    <s v="Nw8"/>
    <s v="2KB L"/>
    <n v="425"/>
    <s v="02-Nov-2019"/>
    <n v="0"/>
    <n v="20540"/>
    <n v="480000"/>
    <b v="1"/>
    <s v="AST"/>
    <d v="2018-11-03T00:00:00"/>
    <s v="AST"/>
    <x v="247"/>
  </r>
  <r>
    <s v="17"/>
    <s v="Harvard Mansions"/>
    <s v="SW11 1TB"/>
    <s v="Greater London"/>
    <s v="South West London/surrey"/>
    <s v="4KB"/>
    <n v="1068"/>
    <s v="02-Nov-2019"/>
    <n v="0"/>
    <n v="28820"/>
    <n v="705000"/>
    <b v="0"/>
    <s v="AST"/>
    <d v="2018-11-03T00:00:00"/>
    <s v="AST"/>
    <x v="247"/>
  </r>
  <r>
    <s v="146"/>
    <s v="Eaton Manor"/>
    <s v="BN3 3PT"/>
    <s v="Hove (EM)"/>
    <s v="South Coast"/>
    <s v="3KB"/>
    <n v="765"/>
    <s v="03-Nov-2019"/>
    <n v="0"/>
    <n v="16320"/>
    <n v="275000"/>
    <b v="1"/>
    <s v="AST"/>
    <d v="2006-11-04T00:00:00"/>
    <s v="AST"/>
    <x v="248"/>
  </r>
  <r>
    <s v="64"/>
    <s v="Eaton Manor"/>
    <s v="BN3 3PT"/>
    <s v="Hove (EM)"/>
    <s v="South Coast"/>
    <s v="4K2B L"/>
    <n v="1040"/>
    <s v="04-Nov-2019"/>
    <n v="0"/>
    <n v="16872"/>
    <n v="375000"/>
    <b v="0"/>
    <s v="AST"/>
    <d v="2018-11-05T00:00:00"/>
    <s v="AST"/>
    <x v="249"/>
  </r>
  <r>
    <s v="4"/>
    <s v="Harvard Mansions"/>
    <s v="SW11 1TB"/>
    <s v="Greater London"/>
    <s v="South West London/surrey"/>
    <s v="5KB L"/>
    <n v="1203"/>
    <s v="04-Nov-2019"/>
    <n v="0"/>
    <n v="27977"/>
    <n v="838000"/>
    <b v="0"/>
    <s v="AST"/>
    <d v="2015-11-05T00:00:00"/>
    <s v="AST"/>
    <x v="249"/>
  </r>
  <r>
    <s v="51"/>
    <s v="Stamford Street"/>
    <s v="SE1"/>
    <s v="Central London"/>
    <s v="London City Fringe"/>
    <s v="3KB"/>
    <n v="770"/>
    <s v="04-Nov-2019"/>
    <n v="0"/>
    <n v="32500"/>
    <n v="785000"/>
    <b v="0"/>
    <s v=""/>
    <d v="2018-11-05T00:00:00"/>
    <s v="AST"/>
    <x v="249"/>
  </r>
  <r>
    <s v="K15"/>
    <s v="Du Cane Court"/>
    <s v="SW17"/>
    <s v="Greater London"/>
    <s v="South West London (outer)"/>
    <s v="3KB"/>
    <n v="787"/>
    <s v="07-Nov-2019"/>
    <n v="0"/>
    <n v="19240"/>
    <n v="500000"/>
    <b v="1"/>
    <s v="AST"/>
    <d v="2018-11-08T00:00:00"/>
    <s v="AST"/>
    <x v="250"/>
  </r>
  <r>
    <s v="13"/>
    <s v="Bridge Avenue Mansions"/>
    <s v="W6 9JB"/>
    <s v="Greater London"/>
    <s v="West London (outer)"/>
    <s v="4KB"/>
    <n v="1034"/>
    <s v="08-Nov-2019"/>
    <n v="0"/>
    <n v="27324"/>
    <n v="700000"/>
    <b v="0"/>
    <s v="AST"/>
    <d v="2017-08-17T00:00:00"/>
    <s v="AST"/>
    <x v="251"/>
  </r>
  <r>
    <s v="23"/>
    <s v="Eaton Manor"/>
    <s v="BN3 3PT"/>
    <s v="Hove (EM)"/>
    <s v="South Coast"/>
    <s v="4K2B L"/>
    <n v="1100"/>
    <s v="09-Nov-2019"/>
    <n v="0"/>
    <n v="16224"/>
    <n v="375000"/>
    <b v="0"/>
    <s v="AST"/>
    <d v="2016-11-10T00:00:00"/>
    <s v="AST"/>
    <x v="252"/>
  </r>
  <r>
    <s v="27"/>
    <s v="Alyne House"/>
    <s v="SO15"/>
    <s v="Southampton"/>
    <s v="Other"/>
    <s v="3KB F"/>
    <n v="0"/>
    <s v="10-Nov-2019"/>
    <n v="0"/>
    <n v="11100"/>
    <n v="175000"/>
    <b v="0"/>
    <s v="AST"/>
    <d v="2017-11-11T00:00:00"/>
    <s v="AST"/>
    <x v="253"/>
  </r>
  <r>
    <s v="92"/>
    <s v="Clifton Court"/>
    <s v="NW8"/>
    <s v="Central London"/>
    <s v="North West London"/>
    <s v="2KB"/>
    <n v="615"/>
    <s v="10-Nov-2019"/>
    <n v="0"/>
    <n v="20020"/>
    <n v="560000"/>
    <b v="0"/>
    <s v="AST"/>
    <d v="2017-11-11T00:00:00"/>
    <s v="AST"/>
    <x v="253"/>
  </r>
  <r>
    <s v="1A"/>
    <s v="Harvard Mansions"/>
    <s v="SW11 1TB"/>
    <s v="Greater London"/>
    <s v="South West London/surrey"/>
    <s v="3KB"/>
    <n v="891"/>
    <s v="11-Nov-2019"/>
    <n v="0"/>
    <n v="19603"/>
    <n v="514000"/>
    <b v="0"/>
    <s v="AST"/>
    <d v="2010-11-12T00:00:00"/>
    <s v="AST"/>
    <x v="254"/>
  </r>
  <r>
    <s v="12A"/>
    <s v="Aynhoe Mansions"/>
    <s v="W14 0QB"/>
    <s v="Greater London"/>
    <s v="West London (outer)"/>
    <s v="5KB"/>
    <n v="1289"/>
    <s v="11-Nov-2019"/>
    <n v="0"/>
    <n v="37638"/>
    <n v="1075000"/>
    <b v="0"/>
    <s v="AST"/>
    <d v="2017-11-12T00:00:00"/>
    <s v="AST"/>
    <x v="254"/>
  </r>
  <r>
    <s v="31"/>
    <s v="Bonchurch Road"/>
    <s v="BN2"/>
    <s v="Brighton"/>
    <s v="Sussex"/>
    <s v="3kb balc"/>
    <n v="483"/>
    <s v="12-Nov-2019"/>
    <n v="0"/>
    <n v="11748"/>
    <n v="230000"/>
    <b v="0"/>
    <s v="AST"/>
    <d v="2017-11-13T00:00:00"/>
    <s v="AST"/>
    <x v="255"/>
  </r>
  <r>
    <s v="88"/>
    <s v="Delaware Mansions"/>
    <s v="W9"/>
    <s v="Central London"/>
    <s v="MaidaVale"/>
    <s v="2KB"/>
    <n v="836"/>
    <s v="12-Nov-2019"/>
    <n v="0"/>
    <n v="22618"/>
    <n v="710000"/>
    <b v="1"/>
    <s v="AST"/>
    <d v="2015-11-13T00:00:00"/>
    <s v="AST"/>
    <x v="255"/>
  </r>
  <r>
    <s v="168"/>
    <s v="Wick Hall"/>
    <s v="BN3"/>
    <s v="Brighton"/>
    <s v="South Coast"/>
    <s v="5KB"/>
    <n v="1163"/>
    <s v="13-Nov-2019"/>
    <n v="0"/>
    <n v="18168"/>
    <n v="500000"/>
    <b v="1"/>
    <s v="AST"/>
    <d v="2015-11-14T00:00:00"/>
    <s v="AST"/>
    <x v="256"/>
  </r>
  <r>
    <s v="37"/>
    <s v="Fairland House"/>
    <s v="BR2 9JJ"/>
    <s v="Greater London"/>
    <s v="Bromley"/>
    <s v="3KB F"/>
    <n v="773"/>
    <s v="14-Nov-2019"/>
    <n v="0"/>
    <n v="13200"/>
    <n v="300000"/>
    <b v="1"/>
    <s v="AST"/>
    <d v="2018-11-15T00:00:00"/>
    <s v="AST"/>
    <x v="257"/>
  </r>
  <r>
    <s v="128"/>
    <s v="Eaton Manor"/>
    <s v="BN3 3PT"/>
    <s v="Hove (EM)"/>
    <s v="South Coast"/>
    <s v="4K2Bs"/>
    <n v="985"/>
    <s v="15-Nov-2019"/>
    <n v="0"/>
    <n v="15444"/>
    <n v="350000"/>
    <b v="0"/>
    <s v="AST"/>
    <d v="1996-10-17T00:00:00"/>
    <s v="AST"/>
    <x v="258"/>
  </r>
  <r>
    <s v="19"/>
    <s v="Alyne House"/>
    <s v="SO15"/>
    <s v="Southampton"/>
    <s v="Southampton"/>
    <s v="3KB Mod"/>
    <n v="754"/>
    <s v="16-Nov-2019"/>
    <n v="0"/>
    <n v="10746"/>
    <n v="175000"/>
    <b v="1"/>
    <s v="AST"/>
    <d v="2017-11-17T00:00:00"/>
    <s v="AST"/>
    <x v="259"/>
  </r>
  <r>
    <s v="3"/>
    <s v="Ashdown Court"/>
    <s v="CR4"/>
    <s v="Surrey"/>
    <s v="South West London (outer)"/>
    <s v="3KB"/>
    <n v="549"/>
    <s v="17-Nov-2019"/>
    <n v="0"/>
    <n v="12828"/>
    <n v="265000"/>
    <b v="1"/>
    <s v="AST"/>
    <d v="2014-11-18T00:00:00"/>
    <s v="AST"/>
    <x v="260"/>
  </r>
  <r>
    <s v="1"/>
    <s v="Quenington Mansions"/>
    <s v="SW6 5AU"/>
    <s v="Greater London"/>
    <s v="South West London/surrey"/>
    <s v="4KB"/>
    <n v="968"/>
    <s v="17-Nov-2019"/>
    <n v="0"/>
    <n v="20796"/>
    <n v="790000"/>
    <b v="0"/>
    <s v="AST"/>
    <d v="2017-11-18T00:00:00"/>
    <s v="AST"/>
    <x v="260"/>
  </r>
  <r>
    <s v="30"/>
    <s v="Stamford Street"/>
    <s v="SE1"/>
    <s v="Central London"/>
    <s v="London City Fringe"/>
    <s v="3KB"/>
    <n v="783"/>
    <s v="17-Nov-2019"/>
    <n v="0"/>
    <n v="29900"/>
    <n v="785000"/>
    <b v="0"/>
    <s v=""/>
    <d v="2015-11-18T00:00:00"/>
    <s v="AST"/>
    <x v="260"/>
  </r>
  <r>
    <s v="B612"/>
    <s v="Du Cane Court"/>
    <s v="SW17"/>
    <s v="Greater London"/>
    <s v="South West London (outer)"/>
    <s v="1KB"/>
    <n v="257"/>
    <s v="18-Nov-2019"/>
    <n v="0"/>
    <n v="11844"/>
    <n v="260000"/>
    <b v="1"/>
    <s v="AST"/>
    <d v="2016-11-19T00:00:00"/>
    <s v="AST"/>
    <x v="261"/>
  </r>
  <r>
    <s v="72"/>
    <s v="Merton Mansions"/>
    <s v="SW20"/>
    <s v="Greater London"/>
    <s v="South West London (outer)"/>
    <s v="3KB"/>
    <n v="760"/>
    <s v="18-Nov-2019"/>
    <n v="0"/>
    <n v="16140"/>
    <n v="385000"/>
    <b v="1"/>
    <s v="AST"/>
    <d v="2013-11-19T00:00:00"/>
    <s v="AST"/>
    <x v="261"/>
  </r>
  <r>
    <s v="25"/>
    <s v="Eaton Manor"/>
    <s v="BN3 3PT"/>
    <s v="Hove (EM)"/>
    <s v="South Coast"/>
    <s v="3K2B"/>
    <n v="930"/>
    <s v="20-Nov-2019"/>
    <n v="0"/>
    <n v="14400"/>
    <n v="310000"/>
    <b v="1"/>
    <s v="Vacant"/>
    <d v="2018-11-21T00:00:00"/>
    <s v="AST"/>
    <x v="262"/>
  </r>
  <r>
    <s v="17"/>
    <s v="Alyne House"/>
    <s v="SO15"/>
    <s v="Southampton"/>
    <s v="Southampton"/>
    <s v="3KB Mod"/>
    <n v="754"/>
    <s v="21-Nov-2019"/>
    <n v="0"/>
    <n v="10716"/>
    <n v="175000"/>
    <b v="1"/>
    <s v="AST"/>
    <d v="2017-11-22T00:00:00"/>
    <s v="AST"/>
    <x v="263"/>
  </r>
  <r>
    <s v="77"/>
    <s v="Inverness Avenue"/>
    <s v="EN1"/>
    <s v="Greater London"/>
    <s v="North London"/>
    <s v="3KB"/>
    <n v="0"/>
    <s v="21-Nov-2019"/>
    <n v="0"/>
    <n v="12324"/>
    <n v="315000"/>
    <b v="0"/>
    <s v="AST"/>
    <d v="2015-11-22T00:00:00"/>
    <s v="AST"/>
    <x v="263"/>
  </r>
  <r>
    <s v="120"/>
    <s v="Eaton Manor"/>
    <s v="BN3 3PT"/>
    <s v="Hove (EM)"/>
    <s v="South Coast"/>
    <s v="3KB"/>
    <n v="975"/>
    <s v="21-Nov-2019"/>
    <n v="0"/>
    <n v="13788"/>
    <n v="275000"/>
    <b v="0"/>
    <s v="AST"/>
    <d v="2014-11-22T00:00:00"/>
    <s v="AST"/>
    <x v="263"/>
  </r>
  <r>
    <s v="279"/>
    <s v="Circle (the)"/>
    <s v="SE1"/>
    <s v="Central London"/>
    <s v="South East London (Inner)"/>
    <s v="2KB Std"/>
    <n v="540"/>
    <s v="22-Nov-2019"/>
    <n v="0"/>
    <n v="22360"/>
    <n v="520000"/>
    <b v="0"/>
    <s v="Vacant"/>
    <d v="2018-11-23T00:00:00"/>
    <s v="AST"/>
    <x v="264"/>
  </r>
  <r>
    <s v="89"/>
    <s v="Eaton Manor"/>
    <s v="BN3 3PT"/>
    <s v="Hove (EM)"/>
    <s v="South Coast"/>
    <s v="3K2B"/>
    <n v="840"/>
    <s v="23-Nov-2019"/>
    <n v="0"/>
    <n v="13860"/>
    <n v="310000"/>
    <b v="1"/>
    <s v="AST"/>
    <d v="2015-11-24T00:00:00"/>
    <s v="AST"/>
    <x v="265"/>
  </r>
  <r>
    <s v="26"/>
    <s v="Alyne House"/>
    <s v="SO15"/>
    <s v="Southampton"/>
    <s v="South"/>
    <s v="3KB F"/>
    <n v="0"/>
    <s v="24-Nov-2019"/>
    <n v="0"/>
    <n v="10080"/>
    <n v="175000"/>
    <b v="0"/>
    <s v="AST"/>
    <d v="2016-11-25T00:00:00"/>
    <s v="AST"/>
    <x v="266"/>
  </r>
  <r>
    <s v="23"/>
    <s v="Bonchurch Road"/>
    <s v="BN2 3PJ"/>
    <s v="Brighton"/>
    <s v="South Coast"/>
    <s v="3KB"/>
    <n v="486"/>
    <s v="27-Nov-2019"/>
    <n v="0"/>
    <n v="11592"/>
    <n v="240000"/>
    <b v="0"/>
    <s v="AST"/>
    <d v="2014-11-28T00:00:00"/>
    <s v="AST"/>
    <x v="267"/>
  </r>
  <r>
    <s v="19"/>
    <s v="Fairland House"/>
    <s v="BR2 9JJ"/>
    <s v="Greater London"/>
    <s v="Bromley"/>
    <s v="3KB F"/>
    <n v="773"/>
    <s v="29-Nov-2019"/>
    <n v="0"/>
    <n v="13200"/>
    <n v="300000"/>
    <b v="1"/>
    <s v="Vacant"/>
    <d v="2018-11-30T00:00:00"/>
    <s v="AST"/>
    <x v="268"/>
  </r>
  <r>
    <s v="236"/>
    <s v="Circle (the)"/>
    <s v="SE1"/>
    <s v="Central London"/>
    <s v="South East London (Inner)"/>
    <s v="2KB L"/>
    <n v="809"/>
    <s v="29-Nov-2019"/>
    <n v="0"/>
    <n v="25812"/>
    <n v="700000"/>
    <b v="0"/>
    <s v="AST"/>
    <d v="2013-11-30T00:00:00"/>
    <s v="AST"/>
    <x v="268"/>
  </r>
  <r>
    <s v="21"/>
    <s v="Lebanon Close"/>
    <s v="EX4"/>
    <s v="Exeter"/>
    <s v="Other"/>
    <s v="2KB F"/>
    <n v="495"/>
    <s v="30-Nov-2019"/>
    <n v="0"/>
    <n v="9000"/>
    <n v="135000"/>
    <b v="0"/>
    <s v="AST"/>
    <d v="2015-08-01T00:00:00"/>
    <s v="AST"/>
    <x v="269"/>
  </r>
  <r>
    <s v="145"/>
    <s v="Eaton Manor"/>
    <s v="BN3 3PT"/>
    <s v="Hove (EM)"/>
    <s v="South Coast"/>
    <s v="3KB"/>
    <n v="650"/>
    <s v="30-Nov-2019"/>
    <n v="0"/>
    <n v="11340"/>
    <n v="275000"/>
    <b v="1"/>
    <s v="AST"/>
    <d v="2004-12-01T00:00:00"/>
    <s v="AST"/>
    <x v="269"/>
  </r>
  <r>
    <s v="1"/>
    <s v="Wick Hall"/>
    <s v="BN3"/>
    <s v="Brighton"/>
    <s v="South Coast"/>
    <s v="3KB L"/>
    <n v="1000"/>
    <s v="30-Nov-2019"/>
    <n v="0"/>
    <n v="14364"/>
    <n v="385000"/>
    <b v="1"/>
    <s v="AST"/>
    <d v="2011-12-01T00:00:00"/>
    <s v="AST"/>
    <x v="269"/>
  </r>
  <r>
    <s v="5"/>
    <s v="Eaton Manor"/>
    <s v="BN3 3PT"/>
    <s v="Hove (EM)"/>
    <s v="South Coast"/>
    <s v="3K2B"/>
    <n v="930"/>
    <s v="30-Nov-2019"/>
    <n v="0"/>
    <n v="14880"/>
    <n v="310000"/>
    <b v="1"/>
    <s v="AST"/>
    <d v="2011-12-01T00:00:00"/>
    <s v="AST"/>
    <x v="269"/>
  </r>
  <r>
    <s v="56"/>
    <s v="Eaton Manor"/>
    <s v="BN3 3PT"/>
    <s v="Hove (EM)"/>
    <s v="South Coast"/>
    <s v="3KB"/>
    <n v="890"/>
    <s v="30-Nov-2019"/>
    <n v="0"/>
    <n v="14940"/>
    <n v="275000"/>
    <b v="1"/>
    <s v="AST"/>
    <d v="2012-12-01T00:00:00"/>
    <s v="AST"/>
    <x v="269"/>
  </r>
  <r>
    <s v="7"/>
    <s v="Catherine Court"/>
    <s v="N14 4RB"/>
    <s v="Greater London"/>
    <s v="N1"/>
    <s v="3KB"/>
    <n v="676"/>
    <s v="30-Nov-2019"/>
    <n v="0"/>
    <n v="15600"/>
    <n v="385000"/>
    <b v="0"/>
    <s v="Vacant"/>
    <d v="2018-12-01T00:00:00"/>
    <s v="AST"/>
    <x v="269"/>
  </r>
  <r>
    <s v="G05"/>
    <s v="Du Cane Court"/>
    <s v="SW17"/>
    <s v="Greater London"/>
    <s v="South West London (outer)"/>
    <s v="2KB"/>
    <n v="535"/>
    <s v="30-Nov-2019"/>
    <n v="0"/>
    <n v="17100"/>
    <n v="390000"/>
    <b v="1"/>
    <s v="AST"/>
    <d v="2008-03-08T00:00:00"/>
    <s v="AST"/>
    <x v="269"/>
  </r>
  <r>
    <s v="17"/>
    <s v="Balcombe House"/>
    <s v="NW1 6HA"/>
    <s v="Central London"/>
    <s v="NW1"/>
    <s v="2KB"/>
    <n v="447"/>
    <s v="30-Nov-2019"/>
    <n v="0"/>
    <n v="18009"/>
    <n v="550000"/>
    <b v="0"/>
    <s v="AST"/>
    <d v="2015-12-01T00:00:00"/>
    <s v="AST"/>
    <x v="269"/>
  </r>
  <r>
    <s v="74"/>
    <s v="Delaware Mansions"/>
    <s v="W9"/>
    <s v="Central London"/>
    <s v="MaidaVale"/>
    <s v="2KB"/>
    <n v="727"/>
    <s v="30-Nov-2019"/>
    <n v="0"/>
    <n v="21320"/>
    <n v="710000"/>
    <b v="0"/>
    <s v="Vacant"/>
    <d v="2018-12-01T00:00:00"/>
    <s v="AST"/>
    <x v="269"/>
  </r>
  <r>
    <s v="138"/>
    <s v="Circle (The)"/>
    <s v="SE1"/>
    <s v="Central London"/>
    <s v="South East London (Inner)"/>
    <s v="2KB Std"/>
    <n v="540"/>
    <s v="30-Nov-2019"/>
    <n v="0"/>
    <n v="22464"/>
    <n v="520000"/>
    <b v="0"/>
    <s v="AST"/>
    <d v="2009-12-01T00:00:00"/>
    <s v="AST"/>
    <x v="269"/>
  </r>
  <r>
    <s v="17"/>
    <s v="Aynhoe Mansions"/>
    <s v="W14 0QB"/>
    <s v="Greater London"/>
    <s v="West London (outer)"/>
    <s v="4K2B"/>
    <n v="1132"/>
    <s v="30-Nov-2019"/>
    <n v="0"/>
    <n v="31200"/>
    <n v="966000"/>
    <b v="0"/>
    <s v="AST"/>
    <d v="2016-09-08T00:00:00"/>
    <s v="AST"/>
    <x v="269"/>
  </r>
  <r>
    <s v="140"/>
    <s v="Eaton Manor"/>
    <s v="BN3 3PT"/>
    <s v="Hove (EM)"/>
    <s v="South Coast"/>
    <s v="3KB"/>
    <n v="975"/>
    <s v="02-Dec-2019"/>
    <n v="0"/>
    <n v="15576"/>
    <n v="275000"/>
    <b v="1"/>
    <s v="AST"/>
    <d v="2016-12-03T00:00:00"/>
    <s v="AST"/>
    <x v="270"/>
  </r>
  <r>
    <s v="76"/>
    <s v="Eaton Manor"/>
    <s v="BN3 3PT"/>
    <s v="Hove (EM)"/>
    <s v="South Coast"/>
    <s v="1KB"/>
    <n v="315"/>
    <s v="04-Dec-2019"/>
    <n v="0"/>
    <n v="9060"/>
    <n v="170000"/>
    <b v="1"/>
    <s v="AST"/>
    <d v="2008-12-05T00:00:00"/>
    <s v="AST"/>
    <x v="271"/>
  </r>
  <r>
    <s v="12"/>
    <s v="Melford Court"/>
    <s v="SM2 5ET"/>
    <s v="Surrey"/>
    <s v="South West London (outer)"/>
    <s v="2KB"/>
    <n v="469"/>
    <s v="04-Dec-2019"/>
    <n v="0"/>
    <n v="10800"/>
    <n v="240000"/>
    <b v="0"/>
    <s v="AST"/>
    <d v="2015-12-05T00:00:00"/>
    <s v="AST"/>
    <x v="271"/>
  </r>
  <r>
    <s v="104"/>
    <s v="Eaton Manor"/>
    <s v="BN3"/>
    <s v="Hove (EM)"/>
    <s v="Sussex"/>
    <s v="3KB"/>
    <n v="890"/>
    <s v="04-Dec-2019"/>
    <n v="0"/>
    <n v="14496"/>
    <n v="275000"/>
    <b v="0"/>
    <s v="AST"/>
    <d v="2015-01-22T00:00:00"/>
    <s v="AST"/>
    <x v="271"/>
  </r>
  <r>
    <s v="79"/>
    <s v="Inverness Avenue"/>
    <s v="EN1"/>
    <s v="Greater London"/>
    <s v="North London"/>
    <s v="3KB"/>
    <n v="0"/>
    <s v="06-Dec2019"/>
    <n v="0"/>
    <n v="11520"/>
    <n v="315000"/>
    <b v="0"/>
    <s v="AST"/>
    <d v="2013-12-07T00:00:00"/>
    <s v="AST"/>
    <x v="272"/>
  </r>
  <r>
    <s v="26"/>
    <s v="Fairland House"/>
    <s v="BR2 9JJ"/>
    <s v="Greater London"/>
    <s v="Bromley"/>
    <s v="3KB F"/>
    <n v="652"/>
    <s v="06-Dec-2019"/>
    <n v="0"/>
    <n v="12480"/>
    <n v="300000"/>
    <b v="1"/>
    <s v="AST"/>
    <d v="2012-12-07T00:00:00"/>
    <s v="AST"/>
    <x v="272"/>
  </r>
  <r>
    <s v="23"/>
    <s v="Fairland House"/>
    <s v="BR2 9JJ"/>
    <s v="Greater London"/>
    <s v="Bromley"/>
    <s v="2KB F"/>
    <n v="477"/>
    <s v="07-Dec-2019"/>
    <n v="0"/>
    <n v="10800"/>
    <n v="250000"/>
    <b v="1"/>
    <s v="AST"/>
    <d v="2018-01-06T00:00:00"/>
    <s v="AST"/>
    <x v="273"/>
  </r>
  <r>
    <s v="C27"/>
    <s v="Du Cane Court"/>
    <s v="SW17"/>
    <s v="Greater London"/>
    <s v="Sw17"/>
    <s v="2KB"/>
    <n v="535"/>
    <s v="07-Dec-2019"/>
    <n v="0"/>
    <n v="17580"/>
    <n v="390000"/>
    <b v="0"/>
    <s v="AST"/>
    <d v="2017-12-08T00:00:00"/>
    <s v="AST"/>
    <x v="273"/>
  </r>
  <r>
    <s v="F22A"/>
    <s v="Du Cane Court"/>
    <s v="SW17"/>
    <s v="Greater London"/>
    <s v="South West London (Outer)"/>
    <s v="1KB"/>
    <n v="250"/>
    <s v="08-Dec-2019"/>
    <n v="0"/>
    <n v="11820"/>
    <n v="260000"/>
    <b v="1"/>
    <s v="AST"/>
    <d v="2015-12-09T00:00:00"/>
    <s v="AST"/>
    <x v="274"/>
  </r>
  <r>
    <s v="5"/>
    <s v="Lebanon Close"/>
    <s v="EX4"/>
    <s v="Exeter"/>
    <s v="South West"/>
    <s v="3KBF"/>
    <n v="742"/>
    <s v="09-Dec-2019"/>
    <n v="0"/>
    <n v="9600"/>
    <n v="160000"/>
    <b v="0"/>
    <s v="Vacant"/>
    <d v="2018-12-10T00:00:00"/>
    <s v="AST"/>
    <x v="275"/>
  </r>
  <r>
    <s v="19"/>
    <s v="Lebanon Close"/>
    <s v="EX4"/>
    <s v="Exeter"/>
    <s v="Exeter"/>
    <s v="5KBH"/>
    <n v="979"/>
    <s v="09-Dec-2019"/>
    <n v="0"/>
    <n v="11000"/>
    <n v="240000"/>
    <b v="1"/>
    <s v="Vacant"/>
    <d v="2018-12-10T00:00:00"/>
    <s v="AST"/>
    <x v="275"/>
  </r>
  <r>
    <s v="17A"/>
    <s v="Bonchurch Road"/>
    <s v="BN2 3PJ"/>
    <s v="Brighton"/>
    <s v="South Coast"/>
    <s v="3KB"/>
    <n v="489"/>
    <s v="12-Dec-2019"/>
    <n v="0"/>
    <n v="11940"/>
    <n v="240000"/>
    <b v="0"/>
    <s v="Vacant"/>
    <d v="2018-12-13T00:00:00"/>
    <s v="AST"/>
    <x v="276"/>
  </r>
  <r>
    <s v="70"/>
    <s v="Bicknoller Road"/>
    <s v="EN1"/>
    <s v="Greater London"/>
    <s v="North London"/>
    <s v="3KB"/>
    <n v="0"/>
    <s v="13-Dec-2019"/>
    <n v="0"/>
    <n v="12000"/>
    <n v="315000"/>
    <b v="0"/>
    <s v="AST"/>
    <d v="2016-12-14T00:00:00"/>
    <s v="AST"/>
    <x v="277"/>
  </r>
  <r>
    <s v="B24A"/>
    <s v="Du Cane Court"/>
    <s v="SW17"/>
    <s v="Greater London"/>
    <s v="South West London (Outer)"/>
    <s v="2KB"/>
    <n v="392"/>
    <s v="13-Dec-2019"/>
    <n v="0"/>
    <n v="16380"/>
    <n v="390000"/>
    <b v="0"/>
    <s v="AST"/>
    <d v="2009-12-14T00:00:00"/>
    <s v="AST"/>
    <x v="277"/>
  </r>
  <r>
    <s v="16"/>
    <s v="Catherine Court"/>
    <s v="N14 4RB"/>
    <s v="Greater London"/>
    <s v="N1"/>
    <s v="3KB"/>
    <n v="690"/>
    <s v="14-Dec-2019"/>
    <n v="0"/>
    <n v="15450"/>
    <n v="385000"/>
    <b v="1"/>
    <s v="AST"/>
    <d v="2017-12-15T00:00:00"/>
    <s v="AST"/>
    <x v="278"/>
  </r>
  <r>
    <s v="12"/>
    <s v="Bridge Avenue Mansions"/>
    <s v="W6 9JB"/>
    <s v="Greater London"/>
    <s v="West London (outer)"/>
    <s v="4KB"/>
    <n v="924"/>
    <s v="15-Dec-2019"/>
    <n v="0"/>
    <n v="25680"/>
    <n v="700000"/>
    <b v="0"/>
    <s v="AST"/>
    <d v="2017-12-16T00:00:00"/>
    <s v="AST"/>
    <x v="279"/>
  </r>
  <r>
    <s v="2"/>
    <s v="Yew Tree Close"/>
    <s v="EX4"/>
    <s v="Exeter"/>
    <s v="South West"/>
    <s v="6KB H"/>
    <n v="1096"/>
    <s v="17-Dec-2019"/>
    <n v="0"/>
    <n v="13620"/>
    <n v="270000"/>
    <b v="0"/>
    <s v="AST"/>
    <d v="2017-12-18T00:00:00"/>
    <s v="AST"/>
    <x v="280"/>
  </r>
  <r>
    <s v="7"/>
    <s v="St James Court"/>
    <s v="KT1"/>
    <s v="Surrey"/>
    <s v="South West London (outer)"/>
    <s v="3KB"/>
    <n v="660"/>
    <s v="18-Dec-2019"/>
    <n v="0"/>
    <n v="15240"/>
    <n v="370000"/>
    <b v="1"/>
    <s v="AST"/>
    <d v="2013-12-19T00:00:00"/>
    <s v="AST"/>
    <x v="281"/>
  </r>
  <r>
    <s v="73"/>
    <s v="Merton Mansions"/>
    <s v="SW20"/>
    <s v="Greater London"/>
    <s v="South"/>
    <s v="2KB"/>
    <n v="612"/>
    <s v="19-Dec-2019"/>
    <n v="0"/>
    <n v="12600"/>
    <n v="285000"/>
    <b v="1"/>
    <s v="Vacant"/>
    <d v="2018-12-20T00:00:00"/>
    <s v="AST"/>
    <x v="282"/>
  </r>
  <r>
    <s v="47"/>
    <s v="Merton Mansions"/>
    <s v="SW20"/>
    <s v="Greater London"/>
    <s v="South West London (Outer)"/>
    <s v="3KB"/>
    <n v="765"/>
    <s v="19-Dec-2019"/>
    <n v="0"/>
    <n v="16380"/>
    <n v="385000"/>
    <b v="1"/>
    <s v="AST"/>
    <d v="2017-12-20T00:00:00"/>
    <s v="AST"/>
    <x v="282"/>
  </r>
  <r>
    <s v="7"/>
    <s v="Balcombe House"/>
    <s v="NW1 6HA"/>
    <s v="Central London"/>
    <s v="NW1"/>
    <s v="2KB"/>
    <n v="400"/>
    <s v="19-Dec-2019"/>
    <n v="0"/>
    <n v="21060"/>
    <n v="550000"/>
    <b v="0"/>
    <s v="Vacant"/>
    <d v="2018-12-20T00:00:00"/>
    <s v="AST"/>
    <x v="282"/>
  </r>
  <r>
    <s v="15"/>
    <s v="Bonchurch Road"/>
    <s v="BN2 3PJ"/>
    <s v="Brighton"/>
    <s v="South Coast"/>
    <s v="3kb balc"/>
    <n v="483"/>
    <s v="20-Dec-2019"/>
    <n v="0"/>
    <n v="1544"/>
    <n v="230000"/>
    <b v="0"/>
    <s v="AST"/>
    <d v="2017-12-21T00:00:00"/>
    <s v="AST"/>
    <x v="283"/>
  </r>
  <r>
    <s v="29"/>
    <s v="Bonchurch Road"/>
    <s v="BN2 3PJ"/>
    <s v="Brighton"/>
    <s v="South Coast"/>
    <s v="3KB"/>
    <n v="472"/>
    <s v="20-Dec-2019"/>
    <n v="0"/>
    <n v="11172"/>
    <n v="240000"/>
    <b v="0"/>
    <s v="AST"/>
    <d v="2017-12-21T00:00:00"/>
    <s v="AST"/>
    <x v="283"/>
  </r>
  <r>
    <s v="17"/>
    <s v="Regis Court"/>
    <s v="NW1"/>
    <s v="Central London"/>
    <s v="West End"/>
    <s v="2KB"/>
    <n v="451"/>
    <s v="20-Dec-2019"/>
    <n v="0"/>
    <n v="19240"/>
    <n v="500000"/>
    <b v="0"/>
    <s v="AST"/>
    <d v="2015-12-16T00:00:00"/>
    <s v="AST"/>
    <x v="283"/>
  </r>
  <r>
    <s v="14"/>
    <s v="Balcombe House"/>
    <s v="NW1 6HA"/>
    <s v="Central London"/>
    <s v="NW1"/>
    <s v="2KB"/>
    <n v="436"/>
    <s v="20-Dec-2019"/>
    <n v="0"/>
    <n v="20280"/>
    <n v="550000"/>
    <b v="1"/>
    <s v="Vacant"/>
    <d v="2018-12-21T00:00:00"/>
    <s v="AST"/>
    <x v="283"/>
  </r>
  <r>
    <s v="8"/>
    <s v="Catherine Court"/>
    <s v="N14"/>
    <s v="Greater London"/>
    <s v="North West London"/>
    <s v="3KB F"/>
    <n v="690"/>
    <s v="21-Dec-2019"/>
    <n v="0"/>
    <n v="15300"/>
    <n v="385000"/>
    <b v="0"/>
    <s v="AST"/>
    <d v="2017-12-22T00:00:00"/>
    <s v="AST"/>
    <x v="284"/>
  </r>
  <r>
    <s v="35"/>
    <s v="Monterey Gardens"/>
    <s v="EX4"/>
    <s v="Exeter"/>
    <s v="South West"/>
    <s v="3KB F"/>
    <n v="635"/>
    <s v="26-Dec-2019"/>
    <n v="0"/>
    <n v="9120"/>
    <n v="160000"/>
    <b v="1"/>
    <s v="AST"/>
    <d v="2017-12-27T00:00:00"/>
    <s v="AST"/>
    <x v="285"/>
  </r>
  <r>
    <s v="8"/>
    <s v="Lyncombe Close"/>
    <s v="EX4"/>
    <s v="Exeter"/>
    <s v="Exeter"/>
    <s v="4KBH"/>
    <n v="834"/>
    <s v="27-Dec-2019"/>
    <n v="0"/>
    <n v="10800"/>
    <n v="230000"/>
    <b v="1"/>
    <s v="Vacant"/>
    <d v="2018-12-28T00:00:00"/>
    <s v="AST"/>
    <x v="286"/>
  </r>
  <r>
    <s v="29"/>
    <s v="Monterey Gardens"/>
    <s v="EX4"/>
    <s v="Exeter"/>
    <s v="South"/>
    <s v="4KB H"/>
    <n v="834"/>
    <s v="27-Dec-2019"/>
    <n v="0"/>
    <n v="10980"/>
    <n v="230000"/>
    <b v="1"/>
    <s v="Vacant"/>
    <d v="2018-12-28T00:00:00"/>
    <s v="AST"/>
    <x v="286"/>
  </r>
  <r>
    <s v="171"/>
    <s v="Circle (the)"/>
    <s v="SE1"/>
    <s v="Central London"/>
    <s v="South East London (Inner)"/>
    <s v="2KB Std"/>
    <n v="738"/>
    <s v="27-Dec-2019"/>
    <n v="0"/>
    <n v="19500"/>
    <n v="520000"/>
    <b v="0"/>
    <s v="AST"/>
    <d v="2018-11-23T00:00:00"/>
    <s v="AST"/>
    <x v="286"/>
  </r>
  <r>
    <s v="J49"/>
    <s v="Du Cane Court"/>
    <s v="SW17"/>
    <s v="Greater London"/>
    <s v="South West London (Outer)"/>
    <s v="1KB"/>
    <n v="255"/>
    <s v="31-Dec-2019"/>
    <n v="0"/>
    <n v="12180"/>
    <n v="260000"/>
    <b v="0"/>
    <s v="AST"/>
    <d v="2006-08-01T00:00:00"/>
    <s v="AST"/>
    <x v="287"/>
  </r>
  <r>
    <s v="11"/>
    <s v="Bridge Avenue Mansions"/>
    <s v="W6 9JB"/>
    <s v="Greater London"/>
    <s v="West London (outer)"/>
    <s v="4KB"/>
    <n v="960"/>
    <s v="31-Dec-2019"/>
    <n v="0"/>
    <n v="23040"/>
    <n v="700000"/>
    <b v="0"/>
    <s v="AST"/>
    <d v="2003-05-01T00:00:00"/>
    <s v="AST"/>
    <x v="287"/>
  </r>
  <r>
    <s v="10"/>
    <s v="Bridge Avenue Mansions"/>
    <s v="W6 9JB"/>
    <s v="Greater London"/>
    <s v="West London (outer)"/>
    <s v="4KB"/>
    <n v="1034"/>
    <s v="31-Dec-2019"/>
    <n v="0"/>
    <n v="26460"/>
    <n v="700000"/>
    <b v="0"/>
    <s v="AST"/>
    <d v="2017-01-01T00:00:00"/>
    <s v="AST"/>
    <x v="287"/>
  </r>
  <r>
    <s v="99"/>
    <s v="Circle (the)"/>
    <s v="SE1"/>
    <s v="Central London"/>
    <s v="South East London (Inner)"/>
    <s v="2KB Sm"/>
    <n v="475"/>
    <s v="01-Jan-2020"/>
    <n v="0"/>
    <n v="20088"/>
    <n v="415000"/>
    <b v="0"/>
    <s v="AST"/>
    <d v="2018-01-02T00:00:00"/>
    <s v="AST"/>
    <x v="288"/>
  </r>
  <r>
    <s v="73"/>
    <s v="Eamont Court"/>
    <s v="NW8"/>
    <s v="Central London"/>
    <s v="North West London (Inner)"/>
    <s v="3KBlower"/>
    <n v="634"/>
    <s v="01-Jan-2020"/>
    <n v="0"/>
    <n v="21840"/>
    <n v="650000"/>
    <b v="1"/>
    <s v="Vacant"/>
    <d v="2019-01-02T00:00:00"/>
    <s v="AST"/>
    <x v="288"/>
  </r>
  <r>
    <s v="6"/>
    <s v="Lebanon Close"/>
    <s v="EX4"/>
    <s v="Exeter"/>
    <s v="Exeter"/>
    <s v="3KBF"/>
    <n v="742"/>
    <s v="03-Jan-2020"/>
    <n v="0"/>
    <n v="10212"/>
    <n v="160000"/>
    <b v="1"/>
    <s v="AST"/>
    <d v="2016-01-04T00:00:00"/>
    <s v="AST"/>
    <x v="289"/>
  </r>
  <r>
    <s v="6"/>
    <s v="Florin Court"/>
    <s v="EC1"/>
    <s v="Central London"/>
    <s v="East London (Inner)"/>
    <s v="1KB"/>
    <n v="225"/>
    <s v="03-Jan-2020"/>
    <n v="0"/>
    <n v="15080"/>
    <n v="350000"/>
    <b v="1"/>
    <s v="Vacant"/>
    <d v="2019-01-04T00:00:00"/>
    <s v="AST"/>
    <x v="289"/>
  </r>
  <r>
    <s v="23"/>
    <s v="Lebanon Close"/>
    <s v="EX4"/>
    <s v="Exeter"/>
    <s v="South West"/>
    <s v="2KBF"/>
    <n v="495"/>
    <s v="04-Jan-2020"/>
    <n v="0"/>
    <n v="7476"/>
    <n v="135000"/>
    <b v="0"/>
    <s v="AST"/>
    <d v="2008-01-05T00:00:00"/>
    <s v="AST"/>
    <x v="290"/>
  </r>
  <r>
    <s v="13"/>
    <s v="Lebanon Close"/>
    <s v="EX4"/>
    <s v="Exeter"/>
    <s v="Other"/>
    <s v="5kb H"/>
    <n v="979"/>
    <s v="04-Jan-2020"/>
    <n v="0"/>
    <n v="11700"/>
    <n v="240000"/>
    <b v="0"/>
    <s v="Vacant"/>
    <d v="2019-01-05T00:00:00"/>
    <s v="AST"/>
    <x v="290"/>
  </r>
  <r>
    <s v="A22"/>
    <s v="Du Cane Court"/>
    <s v="SW17"/>
    <s v="Greater London"/>
    <s v="South West London (Outer)"/>
    <s v="2KB"/>
    <n v="526"/>
    <s v="05-Jan-2020"/>
    <n v="0"/>
    <n v="17184"/>
    <n v="390000"/>
    <b v="1"/>
    <s v="AST"/>
    <d v="2017-01-06T00:00:00"/>
    <s v="AST"/>
    <x v="291"/>
  </r>
  <r>
    <s v="284"/>
    <s v="Circle (the)"/>
    <s v="SE1"/>
    <s v="Central London"/>
    <s v="South East London (Inner)"/>
    <s v="2KB Std"/>
    <n v="641"/>
    <s v="07-Jan-2020"/>
    <n v="0"/>
    <n v="22360"/>
    <n v="520000"/>
    <b v="0"/>
    <s v="Vacant"/>
    <d v="2019-01-08T00:00:00"/>
    <s v="AST"/>
    <x v="292"/>
  </r>
  <r>
    <s v="18"/>
    <s v="Alyne House"/>
    <s v="SO15"/>
    <s v="Southampton"/>
    <s v="Southampton"/>
    <s v="2KB Mod"/>
    <n v="414"/>
    <s v="08-Jan-2020"/>
    <n v="0"/>
    <n v="8340"/>
    <n v="140000"/>
    <b v="1"/>
    <s v="AST"/>
    <d v="2019-01-09T00:00:00"/>
    <s v="AST"/>
    <x v="293"/>
  </r>
  <r>
    <s v="67"/>
    <s v="Merton Mansions"/>
    <s v="SW20"/>
    <s v="Greater London"/>
    <s v="South West London (Outer)"/>
    <s v="3KB"/>
    <n v="793"/>
    <s v="09-Jan-2020"/>
    <n v="0"/>
    <n v="16840"/>
    <n v="385000"/>
    <b v="1"/>
    <s v="AST"/>
    <d v="2018-01-10T00:00:00"/>
    <s v="AST"/>
    <x v="294"/>
  </r>
  <r>
    <s v="91"/>
    <s v="Clifton Court"/>
    <s v="NW8"/>
    <s v="Central London"/>
    <s v="North West London (Inner)"/>
    <s v="2KB"/>
    <n v="482"/>
    <s v="09-Jan-2020"/>
    <n v="0"/>
    <n v="19983"/>
    <n v="465000"/>
    <b v="1"/>
    <s v="AST"/>
    <d v="2015-01-10T00:00:00"/>
    <s v="AST"/>
    <x v="294"/>
  </r>
  <r>
    <s v="41"/>
    <s v="Townshend Court"/>
    <s v="NW8"/>
    <s v="Central London"/>
    <s v="North West London"/>
    <s v="4KB"/>
    <n v="798"/>
    <s v="11-Jan-2020"/>
    <n v="0"/>
    <n v="27000"/>
    <n v="775000"/>
    <b v="0"/>
    <s v="Vacant"/>
    <d v="2019-01-12T00:00:00"/>
    <s v="AST"/>
    <x v="295"/>
  </r>
  <r>
    <s v="6"/>
    <s v="Stamford Street"/>
    <s v="SE1"/>
    <s v="Central London"/>
    <s v="London City Fringe"/>
    <s v="2KB"/>
    <n v="549"/>
    <s v="12-Jan-2020"/>
    <n v="0"/>
    <n v="24843"/>
    <n v="600000"/>
    <b v="0"/>
    <s v=""/>
    <d v="2016-01-13T00:00:00"/>
    <s v="AST"/>
    <x v="296"/>
  </r>
  <r>
    <s v="110"/>
    <s v="Clifton Court"/>
    <s v="NW8"/>
    <s v="Central London"/>
    <s v="North West London (Inner)"/>
    <s v="3KB"/>
    <n v="1003"/>
    <s v="13-Jan-2020"/>
    <n v="0"/>
    <n v="26000"/>
    <n v="920000"/>
    <b v="0"/>
    <s v="Vacant"/>
    <d v="2019-01-14T00:00:00"/>
    <s v="AST"/>
    <x v="297"/>
  </r>
  <r>
    <s v="93"/>
    <s v="Eaton Manor"/>
    <s v="BN3 3PT"/>
    <s v="Hove (EM)"/>
    <s v="South Coast"/>
    <s v="3K2B"/>
    <n v="840"/>
    <s v="14-Jan-2020"/>
    <n v="0"/>
    <n v="13726"/>
    <n v="310000"/>
    <b v="1"/>
    <s v="AST"/>
    <d v="2016-01-15T00:00:00"/>
    <s v="AST"/>
    <x v="298"/>
  </r>
  <r>
    <s v="56"/>
    <s v="Stamford Street"/>
    <s v="SE1"/>
    <s v="Central London"/>
    <s v="London City Fringe"/>
    <s v="3KB"/>
    <n v="770"/>
    <s v="14-Jan-2020"/>
    <n v="0"/>
    <n v="28860"/>
    <n v="785000"/>
    <b v="0"/>
    <s v=""/>
    <d v="2018-01-15T00:00:00"/>
    <s v="AST"/>
    <x v="298"/>
  </r>
  <r>
    <s v="7"/>
    <s v="Fairland House"/>
    <s v="BR2"/>
    <s v="Greater London"/>
    <s v="Kent"/>
    <s v="3KB F"/>
    <n v="702"/>
    <s v="15-Jan-2020"/>
    <n v="0"/>
    <n v="13200"/>
    <n v="300000"/>
    <b v="0"/>
    <s v="AST"/>
    <d v="2016-01-16T00:00:00"/>
    <s v="AST"/>
    <x v="299"/>
  </r>
  <r>
    <s v="20"/>
    <s v="Garden Court"/>
    <s v="TW9 3JS"/>
    <s v="Greater London"/>
    <s v="Surrey"/>
    <s v="4KB"/>
    <n v="827"/>
    <s v="15-Jan-2020"/>
    <n v="0"/>
    <n v="22200"/>
    <n v="530000"/>
    <b v="1"/>
    <s v="Vacant"/>
    <d v="2019-01-16T00:00:00"/>
    <s v="AST"/>
    <x v="299"/>
  </r>
  <r>
    <s v="F22B"/>
    <s v="Du Cane Court"/>
    <s v="SW17"/>
    <s v="Greater London"/>
    <s v="South West London (Outer)"/>
    <s v="1KB"/>
    <n v="250"/>
    <s v="17-Jan-2020"/>
    <n v="0"/>
    <n v="10800"/>
    <n v="260000"/>
    <b v="1"/>
    <s v="AST"/>
    <d v="2019-01-18T00:00:00"/>
    <s v="AST"/>
    <x v="300"/>
  </r>
  <r>
    <s v="F412"/>
    <s v="Du Cane Court"/>
    <s v="SW17"/>
    <s v="Greater London"/>
    <s v="South"/>
    <s v="1KB"/>
    <n v="254"/>
    <s v="18-Jan-2020"/>
    <n v="0"/>
    <n v="11180"/>
    <n v="260000"/>
    <b v="1"/>
    <s v="Vacant"/>
    <d v="2019-01-19T00:00:00"/>
    <s v="AST"/>
    <x v="301"/>
  </r>
  <r>
    <s v="7"/>
    <s v="St Peters House"/>
    <s v=""/>
    <s v="Exeter (SPH)"/>
    <s v="South West"/>
    <s v="3KBlg"/>
    <n v="638"/>
    <s v="19-Jan-2020"/>
    <n v="0"/>
    <n v="10080"/>
    <n v="185000"/>
    <b v="1"/>
    <s v="AST"/>
    <d v="2018-01-20T00:00:00"/>
    <s v="AST"/>
    <x v="302"/>
  </r>
  <r>
    <s v="10"/>
    <s v="Balcombe House"/>
    <s v="NW1 6HA"/>
    <s v="Central London"/>
    <s v="NW1"/>
    <s v="2KB"/>
    <n v="397"/>
    <s v="20-Jan-2020"/>
    <n v="0"/>
    <n v="19680"/>
    <n v="550000"/>
    <b v="0"/>
    <s v="AST"/>
    <d v="2017-01-21T00:00:00"/>
    <s v="AST"/>
    <x v="303"/>
  </r>
  <r>
    <s v="59"/>
    <s v="Eaton Manor"/>
    <s v="BN3 3PT"/>
    <s v="Hove (EM)"/>
    <s v="South Coast"/>
    <s v="4K2B L"/>
    <n v="1180"/>
    <s v="21-Jan-2020"/>
    <n v="0"/>
    <n v="16668"/>
    <n v="375000"/>
    <b v="1"/>
    <s v="Vacant"/>
    <d v="2019-01-22T00:00:00"/>
    <s v="AST"/>
    <x v="304"/>
  </r>
  <r>
    <s v="17"/>
    <s v="Delaware Mansions"/>
    <s v="W9"/>
    <s v="Central London"/>
    <s v="MaidaVale"/>
    <s v="3KB L"/>
    <n v="843"/>
    <s v="21-Jan-2020"/>
    <n v="0"/>
    <n v="24108"/>
    <n v="825000"/>
    <b v="1"/>
    <s v="AST"/>
    <d v="2018-01-22T00:00:00"/>
    <s v="AST"/>
    <x v="304"/>
  </r>
  <r>
    <s v="24"/>
    <s v="Bicknoller Road"/>
    <s v="EN1"/>
    <s v="Greater London"/>
    <s v="North London"/>
    <s v="3KB"/>
    <n v="0"/>
    <s v="23-Jan-2020"/>
    <n v="0"/>
    <n v="12324"/>
    <n v="315000"/>
    <b v="0"/>
    <s v=""/>
    <d v="2018-01-24T00:00:00"/>
    <s v="AST"/>
    <x v="305"/>
  </r>
  <r>
    <s v="206"/>
    <s v="Circle (the)"/>
    <s v="SE1"/>
    <s v="Central London"/>
    <s v="South East London (Inner)"/>
    <s v="2KB Sm"/>
    <n v="431"/>
    <s v="26-Jan-2020"/>
    <n v="0"/>
    <n v="19308"/>
    <n v="415000"/>
    <b v="1"/>
    <s v="AST"/>
    <d v="2017-01-27T00:00:00"/>
    <s v="AST"/>
    <x v="306"/>
  </r>
  <r>
    <s v="8"/>
    <s v="St Peters House"/>
    <s v=""/>
    <s v="Exeter (SPH)"/>
    <s v="South West"/>
    <s v="3KBlg"/>
    <n v="760"/>
    <s v="27-Jan-2020"/>
    <n v="0"/>
    <n v="9600"/>
    <n v="185000"/>
    <b v="1"/>
    <s v="AST"/>
    <d v="2017-01-28T00:00:00"/>
    <s v="AST"/>
    <x v="307"/>
  </r>
  <r>
    <s v="29A"/>
    <s v="Bonchurch Road"/>
    <s v="BN2 3PJ"/>
    <s v="Brighton"/>
    <s v="South Coast"/>
    <s v="3KB"/>
    <n v="462"/>
    <s v="27-Jan-2020"/>
    <n v="0"/>
    <n v="11100"/>
    <n v="240000"/>
    <b v="1"/>
    <s v="Vacant"/>
    <d v="2019-01-28T00:00:00"/>
    <s v="AST"/>
    <x v="307"/>
  </r>
  <r>
    <s v="8"/>
    <s v="Amber Court"/>
    <s v="CR4"/>
    <s v="Surrey"/>
    <s v="South West London (Outer)"/>
    <s v="2KB Mod"/>
    <n v="408"/>
    <s v="30-Jan-2020"/>
    <n v="0"/>
    <n v="10800"/>
    <n v="190000"/>
    <b v="1"/>
    <s v="AST"/>
    <d v="2012-01-31T00:00:00"/>
    <s v="AST"/>
    <x v="308"/>
  </r>
  <r>
    <s v="17"/>
    <s v="Eaton Manor"/>
    <s v="BN3 3PT"/>
    <s v="Hove (EM)"/>
    <s v="South Coast"/>
    <s v="3K2B"/>
    <n v="930"/>
    <s v="30-Jan-2020"/>
    <n v="0"/>
    <n v="13620"/>
    <n v="310000"/>
    <b v="1"/>
    <s v="AST"/>
    <d v="2009-01-31T00:00:00"/>
    <s v="AST"/>
    <x v="308"/>
  </r>
  <r>
    <s v="98"/>
    <s v="Delaware Mansions"/>
    <s v="W9"/>
    <s v="Central London"/>
    <s v="MaidaVale"/>
    <s v="2KB"/>
    <n v="730"/>
    <s v="30-Jan-2020"/>
    <n v="0"/>
    <n v="23364"/>
    <n v="710000"/>
    <b v="1"/>
    <s v="AST"/>
    <d v="2010-04-30T00:00:00"/>
    <s v="AST"/>
    <x v="308"/>
  </r>
  <r>
    <s v="9"/>
    <s v="Monterey Gardens"/>
    <s v="EX4"/>
    <s v="Exeter"/>
    <s v="South West"/>
    <s v="1KB F"/>
    <n v="301"/>
    <s v="31-Jan-2020"/>
    <n v="0"/>
    <n v="7020"/>
    <n v="95000"/>
    <b v="1"/>
    <s v="Vacant"/>
    <d v="2019-02-01T00:00:00"/>
    <s v="AST"/>
    <x v="309"/>
  </r>
  <r>
    <s v="34"/>
    <s v="Alyne House"/>
    <s v="SO15"/>
    <s v="Southampton"/>
    <s v="West"/>
    <s v="3KB F"/>
    <n v="754"/>
    <s v="31-Jan-2020"/>
    <n v="0"/>
    <n v="10200"/>
    <n v="175000"/>
    <b v="0"/>
    <s v="AST"/>
    <d v="2014-02-01T00:00:00"/>
    <s v="AST"/>
    <x v="309"/>
  </r>
  <r>
    <s v="4"/>
    <s v="Monterey Gardens"/>
    <s v="EX4"/>
    <s v="Exeter"/>
    <s v="Exeter"/>
    <s v="3KB H"/>
    <n v="861"/>
    <s v="31-Jan-2020"/>
    <n v="0"/>
    <n v="10740"/>
    <n v="210000"/>
    <b v="0"/>
    <s v="AST"/>
    <d v="2017-02-01T00:00:00"/>
    <s v="AST"/>
    <x v="309"/>
  </r>
  <r>
    <s v="14"/>
    <s v="Ashdown Court"/>
    <s v="CR4"/>
    <s v="Surrey"/>
    <s v="South West London (Outer)"/>
    <s v="2KB"/>
    <n v="434"/>
    <s v="31-Jan-2020"/>
    <n v="0"/>
    <n v="11436"/>
    <n v="220000"/>
    <b v="0"/>
    <s v="AST"/>
    <d v="2018-02-01T00:00:00"/>
    <s v="AST"/>
    <x v="309"/>
  </r>
  <r>
    <s v="78"/>
    <s v="Bicknoller Road"/>
    <s v="EN1"/>
    <s v="Greater London"/>
    <s v="North London"/>
    <s v="3KB"/>
    <n v="0"/>
    <s v="31-Jan-2020"/>
    <n v="0"/>
    <n v="12000"/>
    <n v="315000"/>
    <b v="0"/>
    <s v="AST"/>
    <d v="2017-02-01T00:00:00"/>
    <s v="AST"/>
    <x v="309"/>
  </r>
  <r>
    <s v="B711"/>
    <s v="Du Cane Court"/>
    <s v="SW17"/>
    <s v="Greater London"/>
    <s v="South West London (Outer)"/>
    <s v="1KB"/>
    <n v="253"/>
    <s v="31-Jan-2020"/>
    <n v="0"/>
    <n v="12612"/>
    <n v="260000"/>
    <b v="1"/>
    <s v="AST"/>
    <d v="2004-03-27T00:00:00"/>
    <s v="AST"/>
    <x v="309"/>
  </r>
  <r>
    <s v="2"/>
    <s v="Fairland House"/>
    <s v="BR2 9JJ"/>
    <s v="Greater London"/>
    <s v="Bromley"/>
    <s v="3KB F"/>
    <n v="763"/>
    <s v="31-Jan-2020"/>
    <n v="0"/>
    <n v="14400"/>
    <n v="300000"/>
    <b v="1"/>
    <s v="Vacant"/>
    <d v="2019-02-01T00:00:00"/>
    <s v="AST"/>
    <x v="309"/>
  </r>
  <r>
    <s v="1"/>
    <s v="Rose Court"/>
    <s v="E14"/>
    <s v="Greater London"/>
    <s v="Other"/>
    <s v="2KB"/>
    <n v="427"/>
    <s v="31-Jan-2020"/>
    <n v="0"/>
    <n v="14560"/>
    <n v="300000"/>
    <b v="0"/>
    <s v="Vacant"/>
    <d v="2019-02-01T00:00:00"/>
    <s v="AST"/>
    <x v="309"/>
  </r>
  <r>
    <s v="123"/>
    <s v="Eaton Manor"/>
    <s v="BN3 3PT"/>
    <s v="Hove (EM)"/>
    <s v="South Coast"/>
    <s v="4K2Bs"/>
    <n v="985"/>
    <s v="31-Jan-2020"/>
    <n v="0"/>
    <n v="17376"/>
    <n v="350000"/>
    <b v="1"/>
    <s v="AST"/>
    <d v="2014-02-01T00:00:00"/>
    <s v="AST"/>
    <x v="309"/>
  </r>
  <r>
    <s v="52"/>
    <s v="Eaton Manor"/>
    <s v="BN3 3PT"/>
    <s v="Hove (EM)"/>
    <s v="South Coast"/>
    <s v="4K2B L"/>
    <n v="1040"/>
    <s v="31-Jan-2020"/>
    <n v="0"/>
    <n v="17640"/>
    <n v="375000"/>
    <b v="1"/>
    <s v="AST"/>
    <d v="2018-02-01T00:00:00"/>
    <s v="AST"/>
    <x v="309"/>
  </r>
  <r>
    <s v="19"/>
    <s v="Stamford Street"/>
    <s v="SE1"/>
    <s v="Central London"/>
    <s v="London City Fringe"/>
    <s v="2KB"/>
    <n v="558"/>
    <s v="31-Jan-2020"/>
    <n v="0"/>
    <n v="22724"/>
    <n v="600000"/>
    <b v="0"/>
    <s v=""/>
    <d v="2018-01-31T00:00:00"/>
    <s v="AST"/>
    <x v="309"/>
  </r>
  <r>
    <s v="32"/>
    <s v="Bridge Avenue Mansions"/>
    <s v="W6 9JB"/>
    <s v="Greater London"/>
    <s v="West London (outer)"/>
    <s v="3KB L"/>
    <n v="917"/>
    <s v="31-Jan-2020"/>
    <n v="0"/>
    <n v="23400"/>
    <n v="620500"/>
    <b v="0"/>
    <s v="AST"/>
    <d v="2018-02-01T00:00:00"/>
    <s v="AST"/>
    <x v="309"/>
  </r>
  <r>
    <s v="11"/>
    <s v="Connaught Mansions"/>
    <s v="SW11 4SA"/>
    <s v="Greater London"/>
    <s v="South West London/surrey"/>
    <s v="3KB"/>
    <n v="821"/>
    <s v="31-Jan-2020"/>
    <n v="0"/>
    <n v="24646"/>
    <n v="750000"/>
    <b v="0"/>
    <s v="AST"/>
    <d v="2015-02-01T00:00:00"/>
    <s v="AST"/>
    <x v="309"/>
  </r>
  <r>
    <s v="31"/>
    <s v="Bridge Avenue Mansions"/>
    <s v="W6 9JB"/>
    <s v="Greater London"/>
    <s v="West London (outer)"/>
    <s v="3KB"/>
    <n v="717"/>
    <s v="31-Jan-2020"/>
    <n v="0"/>
    <n v="24900"/>
    <n v="530000"/>
    <b v="0"/>
    <s v="AST"/>
    <d v="2018-02-01T00:00:00"/>
    <s v="AST"/>
    <x v="309"/>
  </r>
  <r>
    <s v="23"/>
    <s v="Connaught Mansions"/>
    <s v="SW11 4SA"/>
    <s v="Greater London"/>
    <s v="South West London/surrey"/>
    <s v="4KB"/>
    <n v="847"/>
    <s v="31-Jan-2020"/>
    <n v="0"/>
    <n v="27090"/>
    <n v="770000"/>
    <b v="0"/>
    <s v="AST"/>
    <d v="2018-02-01T00:00:00"/>
    <s v="AST"/>
    <x v="309"/>
  </r>
  <r>
    <s v="8"/>
    <s v="Stamford Street"/>
    <s v="SE1"/>
    <s v="Central London"/>
    <s v="London City Fringe"/>
    <s v="2KB"/>
    <n v="623"/>
    <s v="31-Jan-2020"/>
    <n v="0"/>
    <n v="50960"/>
    <n v="600000"/>
    <b v="0"/>
    <s v=""/>
    <d v="2019-02-13T00:00:00"/>
    <s v="AST"/>
    <x v="309"/>
  </r>
  <r>
    <s v="1"/>
    <s v="St James Court"/>
    <s v="KT1"/>
    <s v="Surrey"/>
    <s v="South"/>
    <s v="3KB"/>
    <n v="660"/>
    <s v="01-Feb-2020"/>
    <n v="0"/>
    <n v="16380"/>
    <n v="370000"/>
    <b v="1"/>
    <s v="AST"/>
    <d v="2018-02-02T00:00:00"/>
    <s v="AST"/>
    <x v="310"/>
  </r>
  <r>
    <s v="8"/>
    <s v="Bridge Avenue Mansions"/>
    <s v="W6 9JB"/>
    <s v="Greater London"/>
    <s v="West London (outer)"/>
    <s v="3KB"/>
    <n v="659"/>
    <s v="02-Feb-2020"/>
    <n v="0"/>
    <n v="21999"/>
    <n v="530000"/>
    <b v="0"/>
    <s v="AST"/>
    <d v="2018-02-03T00:00:00"/>
    <s v="AST"/>
    <x v="311"/>
  </r>
  <r>
    <s v="66"/>
    <s v="Merton Mansions"/>
    <s v="SW20"/>
    <s v="Greater London"/>
    <s v="South"/>
    <s v="3KB"/>
    <n v="775"/>
    <s v="04-Feb-2020"/>
    <n v="0"/>
    <n v="16692"/>
    <n v="385000"/>
    <b v="1"/>
    <s v="AST"/>
    <d v="2018-02-05T00:00:00"/>
    <s v="AST"/>
    <x v="312"/>
  </r>
  <r>
    <s v="9"/>
    <s v="Boston House"/>
    <s v="NW1 6HA"/>
    <s v="Central London"/>
    <s v="NW1"/>
    <s v="3KB sm"/>
    <n v="520"/>
    <s v="04-Feb-2020"/>
    <n v="0"/>
    <n v="20760"/>
    <n v="695000"/>
    <b v="0"/>
    <s v="AST"/>
    <d v="2017-02-05T00:00:00"/>
    <s v="AST"/>
    <x v="312"/>
  </r>
  <r>
    <s v="310"/>
    <s v="Circle (the)"/>
    <s v="SE1"/>
    <s v="Central London"/>
    <s v="South East London (Inner)"/>
    <s v="2KB Std"/>
    <n v="626"/>
    <s v="05-Feb-2020"/>
    <n v="0"/>
    <n v="23400"/>
    <n v="520000"/>
    <b v="0"/>
    <s v="AST"/>
    <d v="2017-09-11T00:00:00"/>
    <s v="AST"/>
    <x v="313"/>
  </r>
  <r>
    <s v="110"/>
    <s v="Eamont Court"/>
    <s v="NW8"/>
    <s v="Central London"/>
    <s v="North West London (Inner)"/>
    <s v="3KBupper"/>
    <n v="608"/>
    <s v="05-Feb-2020"/>
    <n v="0"/>
    <n v="23400"/>
    <n v="675000"/>
    <b v="1"/>
    <s v="Vacant"/>
    <d v="2019-02-06T00:00:00"/>
    <s v="AST"/>
    <x v="313"/>
  </r>
  <r>
    <s v="39"/>
    <s v="Stamford Street"/>
    <s v="SE1"/>
    <s v="Central London"/>
    <s v="London City Fringe"/>
    <s v="3KB"/>
    <n v="785"/>
    <s v="07-Feb-2020"/>
    <n v="0"/>
    <n v="27300"/>
    <n v="785000"/>
    <b v="0"/>
    <s v=""/>
    <d v="2017-02-08T00:00:00"/>
    <s v="AST"/>
    <x v="314"/>
  </r>
  <r>
    <s v="J23B"/>
    <s v="Du Cane Court"/>
    <s v="SW17"/>
    <s v="Greater London"/>
    <s v="South West London (Outer)"/>
    <s v="1KB"/>
    <n v="270"/>
    <s v="08-Feb-2020"/>
    <n v="0"/>
    <n v="12456"/>
    <n v="260000"/>
    <b v="0"/>
    <s v="AST"/>
    <d v="2018-02-09T00:00:00"/>
    <s v="AST"/>
    <x v="315"/>
  </r>
  <r>
    <s v="6"/>
    <s v="Eaton Manor"/>
    <s v="BN3 3PT"/>
    <s v="Hove (EM)"/>
    <s v="South Coast"/>
    <s v="3K2B"/>
    <n v="490"/>
    <s v="08-Feb-2020"/>
    <n v="0"/>
    <n v="13800"/>
    <n v="310000"/>
    <b v="0"/>
    <s v="AST"/>
    <d v="2018-02-09T00:00:00"/>
    <s v="AST"/>
    <x v="315"/>
  </r>
  <r>
    <s v="14"/>
    <s v="Catherine Court"/>
    <s v="N14 4RB"/>
    <s v="Greater London"/>
    <s v="N1"/>
    <s v="3KB"/>
    <n v="688"/>
    <s v="08-Feb-2020"/>
    <n v="0"/>
    <n v="15576"/>
    <n v="385000"/>
    <b v="0"/>
    <s v="AST"/>
    <d v="2014-09-09T00:00:00"/>
    <s v="AST"/>
    <x v="315"/>
  </r>
  <r>
    <s v="K003"/>
    <s v="Du Cane Court"/>
    <s v="SW17"/>
    <s v="Greater London"/>
    <s v="South West London (Outer)"/>
    <s v="3KB"/>
    <n v="781"/>
    <s v="08-Feb-2020"/>
    <n v="0"/>
    <n v="20400"/>
    <n v="500000"/>
    <b v="1"/>
    <s v="Vacant"/>
    <d v="2019-02-09T00:00:00"/>
    <s v="AST"/>
    <x v="315"/>
  </r>
  <r>
    <s v="14"/>
    <s v="Linkenholt Mansions"/>
    <s v="W6 0YA"/>
    <s v="Greater London"/>
    <s v="South West London/surrey"/>
    <s v="3KB"/>
    <n v="830"/>
    <s v="08-Feb-2020"/>
    <n v="0"/>
    <n v="20706"/>
    <n v="680000"/>
    <b v="0"/>
    <s v="AST"/>
    <d v="2018-02-09T00:00:00"/>
    <s v="AST"/>
    <x v="315"/>
  </r>
  <r>
    <s v="45"/>
    <s v="Fairland House"/>
    <s v="BR2 9JJ"/>
    <s v="Greater London"/>
    <s v="Bromley"/>
    <s v="3KB F"/>
    <n v="772"/>
    <s v="09-Feb-2020"/>
    <n v="0"/>
    <n v="14620"/>
    <n v="300000"/>
    <b v="1"/>
    <s v="AST"/>
    <d v="2017-02-10T00:00:00"/>
    <s v="AST"/>
    <x v="316"/>
  </r>
  <r>
    <s v="126"/>
    <s v="Eaton Manor"/>
    <s v="BN3 3PT"/>
    <s v="Hove (EM)"/>
    <s v="South Coast"/>
    <s v="3K2B"/>
    <n v="454"/>
    <s v="09-Feb-2020"/>
    <n v="0"/>
    <n v="15576"/>
    <n v="310000"/>
    <b v="1"/>
    <s v="AST"/>
    <d v="2017-02-10T00:00:00"/>
    <s v="AST"/>
    <x v="316"/>
  </r>
  <r>
    <s v="32"/>
    <s v="Alyne House"/>
    <s v="SO15"/>
    <s v="Southampton"/>
    <s v="Southampton"/>
    <s v="3KB Mod"/>
    <n v="754"/>
    <s v="11-Feb-2020"/>
    <n v="0"/>
    <n v="11100"/>
    <n v="175000"/>
    <b v="1"/>
    <s v="AST"/>
    <d v="2019-02-12T00:00:00"/>
    <s v="AST"/>
    <x v="317"/>
  </r>
  <r>
    <s v="6"/>
    <s v="Holland Place Chambers"/>
    <s v="W8"/>
    <s v="Central London"/>
    <s v="West"/>
    <s v="3K2B"/>
    <n v="728"/>
    <s v="12-Feb-2020"/>
    <n v="0"/>
    <n v="37700"/>
    <n v="1100000"/>
    <b v="0"/>
    <s v="Vacant"/>
    <d v="2019-02-13T00:00:00"/>
    <s v="AST"/>
    <x v="318"/>
  </r>
  <r>
    <s v="4"/>
    <s v="St Peters House"/>
    <s v=""/>
    <s v="Exeter (SPH)"/>
    <s v="South West"/>
    <s v="3KBsm"/>
    <n v="563"/>
    <s v="13-Feb-2020"/>
    <n v="0"/>
    <n v="9300"/>
    <n v="170000"/>
    <b v="1"/>
    <s v="AST"/>
    <d v="2019-02-14T00:00:00"/>
    <s v="AST"/>
    <x v="319"/>
  </r>
  <r>
    <s v="22"/>
    <s v="Eaton Manor"/>
    <s v="BN3 3PT"/>
    <s v="Hove (EM)"/>
    <s v="South Coast"/>
    <s v="4K2B L"/>
    <n v="1070"/>
    <s v="13-Feb-2020"/>
    <n v="0"/>
    <n v="17472"/>
    <n v="375000"/>
    <b v="1"/>
    <s v="AST"/>
    <d v="2018-11-14T00:00:00"/>
    <s v="AST"/>
    <x v="319"/>
  </r>
  <r>
    <s v="20"/>
    <s v="Connaught Mansions"/>
    <s v="SW11 4SA"/>
    <s v="Greater London"/>
    <s v="South West London/surrey"/>
    <s v="3KB"/>
    <n v="836"/>
    <s v="13-Feb-2020"/>
    <n v="0"/>
    <n v="20540"/>
    <n v="750000"/>
    <b v="0"/>
    <s v="AST"/>
    <d v="2019-02-14T00:00:00"/>
    <s v="AST"/>
    <x v="319"/>
  </r>
  <r>
    <s v="17"/>
    <s v="St Leonards Court"/>
    <s v="SW14"/>
    <s v="Greater London"/>
    <s v="South West London/surrey"/>
    <s v="2KB"/>
    <n v="625"/>
    <s v="14-Feb-2020"/>
    <n v="0"/>
    <n v="17940"/>
    <n v="440000"/>
    <b v="0"/>
    <s v="AST"/>
    <d v="2019-02-15T00:00:00"/>
    <s v="AST"/>
    <x v="320"/>
  </r>
  <r>
    <s v="8B"/>
    <s v="Bridge Avenue Mansions"/>
    <s v="W6 9JB"/>
    <s v="Greater London"/>
    <s v="West London (outer)"/>
    <s v="2KB L"/>
    <n v="699"/>
    <s v="14-Feb-2020"/>
    <n v="0"/>
    <n v="19380"/>
    <n v="445500"/>
    <b v="0"/>
    <s v="AST"/>
    <d v="2018-02-15T00:00:00"/>
    <s v="AST"/>
    <x v="320"/>
  </r>
  <r>
    <s v="27"/>
    <s v="Monterey Gardens"/>
    <s v="EX4"/>
    <s v="Exeter"/>
    <s v="West"/>
    <s v="4KB H"/>
    <n v="861"/>
    <s v="15-Feb-2020"/>
    <n v="0"/>
    <n v="11280"/>
    <n v="230000"/>
    <b v="0"/>
    <s v="AST"/>
    <d v="2018-02-16T00:00:00"/>
    <s v="AST"/>
    <x v="321"/>
  </r>
  <r>
    <s v="24"/>
    <s v="Lebanon Close"/>
    <s v="EX4"/>
    <s v="Exeter"/>
    <s v="Exeter"/>
    <s v="4KBF"/>
    <n v="861"/>
    <s v="15-Feb-2020"/>
    <n v="0"/>
    <n v="11430"/>
    <n v="185000"/>
    <b v="1"/>
    <s v="AST"/>
    <d v="2018-02-16T00:00:00"/>
    <s v="AST"/>
    <x v="321"/>
  </r>
  <r>
    <s v="31"/>
    <s v="Garden Court"/>
    <s v="TW9 3JS"/>
    <s v="Greater London"/>
    <s v="Surrey"/>
    <s v="4KB"/>
    <n v="840"/>
    <s v="17-Feb-2020"/>
    <n v="0"/>
    <n v="21000"/>
    <n v="530000"/>
    <b v="1"/>
    <s v="Vacant"/>
    <d v="2019-02-18T00:00:00"/>
    <s v="AST"/>
    <x v="322"/>
  </r>
  <r>
    <s v="8A"/>
    <s v="Harvard Mansions"/>
    <s v="SW11 1TB"/>
    <s v="Greater London"/>
    <s v="South West London/surrey"/>
    <s v="3KB"/>
    <n v="843"/>
    <s v="17-Feb-2020"/>
    <n v="0"/>
    <n v="21000"/>
    <n v="514000"/>
    <b v="0"/>
    <s v="AST"/>
    <d v="2019-02-18T00:00:00"/>
    <s v="AST"/>
    <x v="322"/>
  </r>
  <r>
    <s v="53"/>
    <s v="Stamford Street"/>
    <s v="SE1"/>
    <s v="Central London"/>
    <s v="London City Fringe"/>
    <s v="Penthse"/>
    <n v="1462"/>
    <s v="17-Feb-2020"/>
    <n v="0"/>
    <n v="45500"/>
    <n v="2040000"/>
    <b v="0"/>
    <s v=""/>
    <d v="2018-11-18T00:00:00"/>
    <s v="AST"/>
    <x v="322"/>
  </r>
  <r>
    <s v="28"/>
    <s v="Alyne House"/>
    <s v="SO15"/>
    <s v="Southampton"/>
    <s v="Other"/>
    <s v="2KB F"/>
    <n v="441"/>
    <s v="19-Feb-2020"/>
    <n v="0"/>
    <n v="8880"/>
    <n v="140000"/>
    <b v="0"/>
    <s v="AST"/>
    <d v="2019-02-20T00:00:00"/>
    <s v="AST"/>
    <x v="323"/>
  </r>
  <r>
    <s v="8A"/>
    <s v="Bridge Avenue Mansions"/>
    <s v="W6 9JB"/>
    <s v="Greater London"/>
    <s v="West London (outer)"/>
    <s v="2KB"/>
    <n v="481"/>
    <s v="19-Feb-2020"/>
    <n v="0"/>
    <n v="19200"/>
    <n v="380000"/>
    <b v="0"/>
    <s v="AST"/>
    <d v="2018-02-20T00:00:00"/>
    <s v="AST"/>
    <x v="323"/>
  </r>
  <r>
    <s v="11"/>
    <s v="Eamont Court"/>
    <s v="NW8"/>
    <s v="Central London"/>
    <s v="North West London"/>
    <s v="3KBlower"/>
    <n v="595"/>
    <s v="20-Feb-2020"/>
    <n v="0"/>
    <n v="22100"/>
    <n v="650000"/>
    <b v="0"/>
    <s v="Vacant"/>
    <d v="2019-02-21T00:00:00"/>
    <s v="AST"/>
    <x v="324"/>
  </r>
  <r>
    <s v="10"/>
    <s v="Connaught Mansions"/>
    <s v="SW11 4SA"/>
    <s v="Greater London"/>
    <s v="South West London/surrey"/>
    <s v="3KB"/>
    <n v="904"/>
    <s v="21-Feb-2020"/>
    <n v="0"/>
    <n v="22567"/>
    <n v="750000"/>
    <b v="0"/>
    <s v="AST"/>
    <d v="2015-02-22T00:00:00"/>
    <s v="AST"/>
    <x v="325"/>
  </r>
  <r>
    <s v="11"/>
    <s v="Ashdown Court"/>
    <s v="CR4"/>
    <s v="Surrey"/>
    <s v="South West London (Outer)"/>
    <s v="2KB"/>
    <n v="421"/>
    <s v="22-Feb-2020"/>
    <n v="0"/>
    <n v="10608"/>
    <n v="220000"/>
    <b v="1"/>
    <s v="AST"/>
    <d v="2018-02-23T00:00:00"/>
    <s v="AST"/>
    <x v="326"/>
  </r>
  <r>
    <s v="E63A"/>
    <s v="Du Cane Court"/>
    <s v="SW17"/>
    <s v="Greater London"/>
    <s v="South West London (Outer)"/>
    <s v="1KB"/>
    <n v="256"/>
    <s v="22-Feb-2020"/>
    <n v="0"/>
    <n v="12828"/>
    <n v="260000"/>
    <b v="0"/>
    <s v="AST"/>
    <d v="2018-02-23T00:00:00"/>
    <s v="AST"/>
    <x v="326"/>
  </r>
  <r>
    <s v="23"/>
    <s v="Harvard Mansions"/>
    <s v="SW11 1TB"/>
    <s v="Greater London"/>
    <s v="South West London/surrey"/>
    <s v="4KBsm"/>
    <n v="651"/>
    <s v="22-Feb-2020"/>
    <n v="0"/>
    <n v="19782"/>
    <n v="490000"/>
    <b v="0"/>
    <s v="AST"/>
    <d v="2010-02-23T00:00:00"/>
    <s v="AST"/>
    <x v="326"/>
  </r>
  <r>
    <s v="A610"/>
    <s v="Du Cane Court"/>
    <s v="SW17"/>
    <s v="Greater London"/>
    <s v="South West London (Outer)"/>
    <s v="1KB"/>
    <n v="261"/>
    <s v="23-Feb-2020"/>
    <n v="0"/>
    <n v="14004"/>
    <n v="260000"/>
    <b v="0"/>
    <s v="AST"/>
    <d v="2002-02-24T00:00:00"/>
    <s v="AST"/>
    <x v="327"/>
  </r>
  <r>
    <s v="F77"/>
    <s v="Du Cane Court"/>
    <s v="SW17"/>
    <s v="Greater London"/>
    <s v="South West London (Outer)"/>
    <s v="2KB"/>
    <n v="535"/>
    <s v="23-Feb-2020"/>
    <n v="0"/>
    <n v="16380"/>
    <n v="390000"/>
    <b v="0"/>
    <s v="AST"/>
    <d v="2011-02-24T00:00:00"/>
    <s v="AST"/>
    <x v="327"/>
  </r>
  <r>
    <s v="A21A"/>
    <s v="Du Cane Court"/>
    <s v="SW17"/>
    <s v="Greater London"/>
    <s v="South West London (Outer)"/>
    <s v="3KB"/>
    <n v="665"/>
    <s v="23-Feb-2020"/>
    <n v="0"/>
    <n v="18060"/>
    <n v="500000"/>
    <b v="0"/>
    <s v="AST"/>
    <d v="2017-02-24T00:00:00"/>
    <s v="AST"/>
    <x v="327"/>
  </r>
  <r>
    <s v="38"/>
    <s v="Delaware Mansions"/>
    <s v="W9"/>
    <s v="Central London"/>
    <s v="W9"/>
    <s v="4KB"/>
    <n v="935"/>
    <s v="23-Feb-2020"/>
    <n v="0"/>
    <n v="28092"/>
    <n v="905000"/>
    <b v="0"/>
    <s v="AST"/>
    <d v="2017-02-24T00:00:00"/>
    <s v="AST"/>
    <x v="327"/>
  </r>
  <r>
    <s v="23"/>
    <s v="Monterey Gardens"/>
    <s v="EX4"/>
    <s v="Exeter"/>
    <s v="South West"/>
    <s v="4KB H"/>
    <n v="861"/>
    <s v="24-Feb-2020"/>
    <n v="0"/>
    <n v="11400"/>
    <n v="230000"/>
    <b v="0"/>
    <s v="AST"/>
    <d v="2017-02-25T00:00:00"/>
    <s v="AST"/>
    <x v="328"/>
  </r>
  <r>
    <s v="GROUND"/>
    <s v="Forthbridge Road (2d)"/>
    <s v="SW11"/>
    <s v="Greater London"/>
    <s v="South West London/surrey"/>
    <s v="2KB"/>
    <n v="554"/>
    <s v="24-Feb-2020"/>
    <n v="0"/>
    <n v="17952"/>
    <n v="400000"/>
    <b v="0"/>
    <s v="AST"/>
    <d v="2017-02-25T00:00:00"/>
    <s v="AST"/>
    <x v="328"/>
  </r>
  <r>
    <s v="25A"/>
    <s v="Bonchurch Road"/>
    <s v="BN2 3PJ"/>
    <s v="Brighton"/>
    <s v="South Coast"/>
    <s v="3kb balc"/>
    <n v="485"/>
    <s v="25-Feb-2020"/>
    <n v="0"/>
    <n v="9840"/>
    <n v="230000"/>
    <b v="1"/>
    <s v="AST"/>
    <d v="2008-02-26T00:00:00"/>
    <s v="AST"/>
    <x v="329"/>
  </r>
  <r>
    <s v="85"/>
    <s v="Clifton Court"/>
    <s v="NW8"/>
    <s v="Central London"/>
    <s v="North West London (Inner)"/>
    <s v="2KB"/>
    <n v="492"/>
    <s v="25-Feb-2020"/>
    <n v="0"/>
    <n v="19200"/>
    <n v="470000"/>
    <b v="1"/>
    <s v="AST"/>
    <d v="2016-02-26T00:00:00"/>
    <s v="AST"/>
    <x v="329"/>
  </r>
  <r>
    <s v="30"/>
    <s v="Connaught Mansions"/>
    <s v="SW11 4SA"/>
    <s v="Greater London"/>
    <s v="South West London/surrey"/>
    <s v="3KB"/>
    <n v="841"/>
    <s v="25-Feb-2020"/>
    <n v="0"/>
    <n v="21736"/>
    <n v="750000"/>
    <b v="0"/>
    <s v="Vacant"/>
    <d v="2019-02-26T00:00:00"/>
    <s v="AST"/>
    <x v="329"/>
  </r>
  <r>
    <s v="2"/>
    <s v="Connaught Mansions"/>
    <s v="SW11 4SA"/>
    <s v="Greater London"/>
    <s v="South West London/surrey"/>
    <s v="3KB"/>
    <n v="891"/>
    <s v="26-Feb-2020"/>
    <n v="0"/>
    <n v="22792"/>
    <n v="750000"/>
    <b v="0"/>
    <s v="AST"/>
    <d v="2015-02-27T00:00:00"/>
    <s v="AST"/>
    <x v="330"/>
  </r>
  <r>
    <s v="C69"/>
    <s v="Du Cane Court"/>
    <s v="SW17"/>
    <s v="Greater London"/>
    <s v="South West London (Outer)"/>
    <s v="1KB"/>
    <n v="281"/>
    <s v="27-Feb-2020"/>
    <n v="0"/>
    <n v="11844"/>
    <n v="260000"/>
    <b v="0"/>
    <s v="AST"/>
    <d v="2010-02-28T00:00:00"/>
    <s v="AST"/>
    <x v="331"/>
  </r>
  <r>
    <s v="16"/>
    <s v="Fairland House"/>
    <s v="BR2 9JJ"/>
    <s v="Greater London"/>
    <s v="Bromley"/>
    <s v="3KB F"/>
    <n v="772"/>
    <s v="27-Feb-2020"/>
    <n v="0"/>
    <n v="13200"/>
    <n v="300000"/>
    <b v="1"/>
    <s v="Vacant"/>
    <d v="2019-02-28T00:00:00"/>
    <s v="AST"/>
    <x v="331"/>
  </r>
  <r>
    <s v="12"/>
    <s v="Fairland House"/>
    <s v="BR2"/>
    <s v="Greater London"/>
    <s v="Bromley"/>
    <s v="3KB F"/>
    <n v="772"/>
    <s v="27-Feb-2020"/>
    <n v="0"/>
    <n v="14328"/>
    <n v="300000"/>
    <b v="1"/>
    <s v="AST"/>
    <d v="2017-02-28T00:00:00"/>
    <s v="AST"/>
    <x v="331"/>
  </r>
  <r>
    <s v="87"/>
    <s v="Wick Hall"/>
    <s v="BN3"/>
    <s v="Brighton"/>
    <s v="South Coast"/>
    <s v="3KB L"/>
    <n v="1017"/>
    <s v="28-Feb-2020"/>
    <n v="0"/>
    <n v="16632"/>
    <n v="385000"/>
    <b v="1"/>
    <s v="AST"/>
    <d v="2008-03-01T00:00:00"/>
    <s v="AST"/>
    <x v="332"/>
  </r>
  <r>
    <s v="18"/>
    <s v="Eaton Manor"/>
    <s v="BN3 3PT"/>
    <s v="Hove (EM)"/>
    <s v="South Coast"/>
    <s v="4K2B L"/>
    <n v="1070"/>
    <s v="28-Feb-2020"/>
    <n v="0"/>
    <n v="17922"/>
    <n v="375000"/>
    <b v="1"/>
    <s v="AST"/>
    <d v="2017-03-01T00:00:00"/>
    <s v="AST"/>
    <x v="332"/>
  </r>
  <r>
    <s v="9"/>
    <s v="St Peters House"/>
    <s v=""/>
    <s v="Exeter (SPH)"/>
    <s v="South West"/>
    <s v="3KBsm"/>
    <n v="560"/>
    <s v="29-Feb-2020"/>
    <n v="0"/>
    <n v="9300"/>
    <n v="170000"/>
    <b v="1"/>
    <s v=""/>
    <d v="2019-03-01T00:00:00"/>
    <s v="AST"/>
    <x v="333"/>
  </r>
  <r>
    <s v="3"/>
    <s v="Fairland House"/>
    <s v="BR2 9JJ"/>
    <s v="Greater London"/>
    <s v="Bromley"/>
    <s v="2KB F"/>
    <n v="474"/>
    <s v="29-Feb-2020"/>
    <n v="0"/>
    <n v="10800"/>
    <n v="250000"/>
    <b v="1"/>
    <s v="AST"/>
    <d v="2019-03-01T00:00:00"/>
    <s v="AST"/>
    <x v="333"/>
  </r>
  <r>
    <s v="25"/>
    <s v="Monterey Gardens"/>
    <s v="EX4"/>
    <s v="Exeter"/>
    <s v="Exeter"/>
    <s v="4KB H"/>
    <n v="834"/>
    <s v="29-Feb-2020"/>
    <n v="0"/>
    <n v="10800"/>
    <n v="230000"/>
    <b v="1"/>
    <s v="Vacant"/>
    <d v="2019-03-01T00:00:00"/>
    <s v="AST"/>
    <x v="333"/>
  </r>
  <r>
    <s v="B74"/>
    <s v="Du Cane Court"/>
    <s v="SW17"/>
    <s v="Greater London"/>
    <s v="South West London (Outer)"/>
    <s v="1KB"/>
    <n v="255"/>
    <s v="29-Feb-2020"/>
    <n v="0"/>
    <n v="11440"/>
    <n v="260000"/>
    <b v="0"/>
    <s v="AST"/>
    <d v="2019-03-01T00:00:00"/>
    <s v="AST"/>
    <x v="333"/>
  </r>
  <r>
    <s v="32"/>
    <s v="Lyncombe Close"/>
    <s v="EX4"/>
    <s v="Exeter"/>
    <s v="Exeter"/>
    <s v="4KBH"/>
    <n v="834"/>
    <s v="29-Feb-2020"/>
    <n v="0"/>
    <n v="11580"/>
    <n v="230000"/>
    <b v="1"/>
    <s v="AST"/>
    <d v="2008-12-01T00:00:00"/>
    <s v="AST"/>
    <x v="333"/>
  </r>
  <r>
    <s v="8"/>
    <s v="Baynton House"/>
    <s v="SO41"/>
    <s v="Lymington"/>
    <s v="Hampshire"/>
    <s v="3KB"/>
    <n v="874"/>
    <s v="29-Feb-2020"/>
    <n v="0"/>
    <n v="11700"/>
    <n v="300000"/>
    <b v="0"/>
    <s v="AST"/>
    <d v="2019-03-01T00:00:00"/>
    <s v="AST"/>
    <x v="333"/>
  </r>
  <r>
    <s v="9"/>
    <s v="Eaton Manor"/>
    <s v="BN3 3PT"/>
    <s v="Hove (EM)"/>
    <s v="South Coast"/>
    <s v="3K2B"/>
    <n v="930"/>
    <s v="29-Feb-2020"/>
    <n v="0"/>
    <n v="14556"/>
    <n v="310000"/>
    <b v="1"/>
    <s v="AST"/>
    <d v="2017-03-01T00:00:00"/>
    <s v="AST"/>
    <x v="333"/>
  </r>
  <r>
    <s v="131"/>
    <s v="Eaton Manor"/>
    <s v="BN3 3PT"/>
    <s v="Hove (EM)"/>
    <s v="South Coast"/>
    <s v="3K2B"/>
    <n v="850"/>
    <s v="29-Feb-2020"/>
    <n v="0"/>
    <n v="15576"/>
    <n v="310000"/>
    <b v="0"/>
    <s v="AST"/>
    <d v="2017-03-01T00:00:00"/>
    <s v="AST"/>
    <x v="333"/>
  </r>
  <r>
    <s v="27"/>
    <s v="St Leonards Court"/>
    <s v="SW14"/>
    <s v="Greater London"/>
    <s v="South"/>
    <s v="4KB"/>
    <n v="878"/>
    <s v="29-Feb-2020"/>
    <n v="0"/>
    <n v="23400"/>
    <n v="500000"/>
    <b v="0"/>
    <s v="AST"/>
    <d v="2019-03-01T00:00:00"/>
    <s v="AST"/>
    <x v="333"/>
  </r>
  <r>
    <s v="32"/>
    <s v="Connaught Mansions"/>
    <s v="SW11 4SA"/>
    <s v="Greater London"/>
    <s v="South West London/surrey"/>
    <s v="4KB"/>
    <n v="867"/>
    <s v="29-Feb-2020"/>
    <n v="0"/>
    <n v="25128"/>
    <n v="770000"/>
    <b v="0"/>
    <s v="AST"/>
    <d v="2018-04-11T00:00:00"/>
    <s v="AST"/>
    <x v="333"/>
  </r>
  <r>
    <s v="14"/>
    <s v="Restoration Square"/>
    <s v="SW11"/>
    <s v="Central London"/>
    <s v="South West London (outer)"/>
    <s v="5KBpent"/>
    <n v="1345"/>
    <s v="29-Feb-2020"/>
    <n v="0"/>
    <n v="38700"/>
    <n v="1165000"/>
    <b v="0"/>
    <s v="AST"/>
    <d v="2014-08-18T00:00:00"/>
    <s v="AST"/>
    <x v="333"/>
  </r>
  <r>
    <s v="52"/>
    <s v="Stamford Street"/>
    <s v="SE1"/>
    <s v="Central London"/>
    <s v="London City Fringe"/>
    <s v="Penthse"/>
    <n v="1377"/>
    <s v="29-Feb-2020"/>
    <n v="0"/>
    <n v="43680"/>
    <n v="2040000"/>
    <b v="0"/>
    <s v=""/>
    <d v="2018-12-01T00:00:00"/>
    <s v="AST"/>
    <x v="333"/>
  </r>
  <r>
    <s v="285"/>
    <s v="Circle (the)"/>
    <s v="SE1"/>
    <s v="Central London"/>
    <s v="South East London (Inner)"/>
    <s v="1KB L"/>
    <n v="505"/>
    <s v="01-Mar-2020"/>
    <n v="0"/>
    <n v="17160"/>
    <n v="475000"/>
    <b v="0"/>
    <s v="AST"/>
    <d v="2019-03-02T00:00:00"/>
    <s v="AST"/>
    <x v="334"/>
  </r>
  <r>
    <s v="204"/>
    <s v="Circle (the)"/>
    <s v="SE1"/>
    <s v="Central London"/>
    <s v="South East London (Inner)"/>
    <s v="3KB Std"/>
    <n v="1033"/>
    <s v="02-Mar-2020"/>
    <n v="0"/>
    <n v="30940"/>
    <n v="870000"/>
    <b v="0"/>
    <s v="AST"/>
    <d v="2018-03-03T00:00:00"/>
    <s v="AST"/>
    <x v="335"/>
  </r>
  <r>
    <s v="13"/>
    <s v="Alyne House"/>
    <s v="SO15"/>
    <s v="Southampton"/>
    <s v="Southampton"/>
    <s v="2KB Mod"/>
    <n v="414"/>
    <s v="03-Mar-2020"/>
    <n v="0"/>
    <n v="8700"/>
    <n v="140000"/>
    <b v="1"/>
    <s v="AST"/>
    <d v="2019-03-04T00:00:00"/>
    <s v="AST"/>
    <x v="336"/>
  </r>
  <r>
    <s v="107"/>
    <s v="Florin Court"/>
    <s v="EC1"/>
    <s v="Central London"/>
    <s v="East London (inner)"/>
    <s v="1KB L"/>
    <n v="226"/>
    <s v="03-Mar-2020"/>
    <n v="0"/>
    <n v="14976"/>
    <n v="390000"/>
    <b v="0"/>
    <s v="AST"/>
    <d v="2017-03-04T00:00:00"/>
    <s v="AST"/>
    <x v="336"/>
  </r>
  <r>
    <s v="21A"/>
    <s v="Bonchurch Road"/>
    <s v="BN2 3PJ"/>
    <s v="Brighton"/>
    <s v="South Coast"/>
    <s v="3kb balc"/>
    <n v="489"/>
    <s v="04-Mar-2020"/>
    <n v="0"/>
    <n v="11448"/>
    <n v="230000"/>
    <b v="1"/>
    <s v="AST"/>
    <d v="2010-03-05T00:00:00"/>
    <s v="AST"/>
    <x v="337"/>
  </r>
  <r>
    <s v="103"/>
    <s v="Eaton Manor"/>
    <s v="BN3 3PT"/>
    <s v="Hove (EM)"/>
    <s v="South Coast"/>
    <s v="3KB"/>
    <n v="690"/>
    <s v="05-Mar-2020"/>
    <n v="0"/>
    <n v="14772"/>
    <n v="275000"/>
    <b v="0"/>
    <s v="AST"/>
    <d v="2010-03-06T00:00:00"/>
    <s v="AST"/>
    <x v="338"/>
  </r>
  <r>
    <s v="272"/>
    <s v="Circle (the)"/>
    <s v="SE1"/>
    <s v="Central London"/>
    <s v="South East London (Inner)"/>
    <s v="3KB Sm"/>
    <n v="722"/>
    <s v="05-Mar-2020"/>
    <n v="0"/>
    <n v="27312"/>
    <n v="700000"/>
    <b v="0"/>
    <s v="AST"/>
    <d v="2017-03-06T00:00:00"/>
    <s v="AST"/>
    <x v="338"/>
  </r>
  <r>
    <s v="D"/>
    <s v="Heath Rise"/>
    <s v="SW15"/>
    <s v="Greater London"/>
    <s v="South West London/surrey"/>
    <s v="3KB"/>
    <n v="650"/>
    <s v="07-Mar-2020"/>
    <n v="0"/>
    <n v="13000"/>
    <n v="425000"/>
    <b v="0"/>
    <s v=""/>
    <d v="2019-03-08T00:00:00"/>
    <s v="AST"/>
    <x v="339"/>
  </r>
  <r>
    <s v="3"/>
    <s v="Monterey Gardens"/>
    <s v="EX4"/>
    <s v="Exeter"/>
    <s v="South West"/>
    <s v="1KB F"/>
    <n v="301"/>
    <s v="08-Mar-2020"/>
    <n v="0"/>
    <n v="7020"/>
    <n v="95000"/>
    <b v="1"/>
    <s v="Vacant"/>
    <d v="2019-03-09T00:00:00"/>
    <s v="AST"/>
    <x v="340"/>
  </r>
  <r>
    <s v="30"/>
    <s v="Fairland House"/>
    <s v="BR2 9JJ"/>
    <s v="Greater London"/>
    <s v="Bromley"/>
    <s v="3KB F"/>
    <n v="652"/>
    <s v="10-Mar-2020"/>
    <n v="0"/>
    <n v="13200"/>
    <n v="300000"/>
    <b v="1"/>
    <s v="AST"/>
    <d v="2019-03-11T00:00:00"/>
    <s v="AST"/>
    <x v="341"/>
  </r>
  <r>
    <s v="16"/>
    <s v="Eaton Manor"/>
    <s v="BN3 3PT"/>
    <s v="Hove (EM)"/>
    <s v="South Coast"/>
    <s v="4K2B L"/>
    <n v="1060"/>
    <s v="10-Mar-2020"/>
    <n v="0"/>
    <n v="17592"/>
    <n v="375000"/>
    <b v="1"/>
    <s v="AST"/>
    <d v="2011-12-16T00:00:00"/>
    <s v="AST"/>
    <x v="341"/>
  </r>
  <r>
    <s v="15"/>
    <s v="Harvard Mansions"/>
    <s v="SW11 1TB"/>
    <s v="Greater London"/>
    <s v="South West London/surrey"/>
    <s v="3KB"/>
    <n v="651"/>
    <s v="10-Mar-2020"/>
    <n v="0"/>
    <n v="20344"/>
    <n v="514000"/>
    <b v="0"/>
    <s v="AST"/>
    <d v="2017-03-11T00:00:00"/>
    <s v="AST"/>
    <x v="341"/>
  </r>
  <r>
    <s v="100"/>
    <s v="Eaton Manor"/>
    <s v="BN3 3PT"/>
    <s v="Hove (EM)"/>
    <s v="South Coast"/>
    <s v="2KB"/>
    <n v="535"/>
    <s v="11-Mar-2020"/>
    <n v="0"/>
    <n v="12396"/>
    <n v="237500"/>
    <b v="1"/>
    <s v="AST"/>
    <d v="2004-03-12T00:00:00"/>
    <s v="AST"/>
    <x v="342"/>
  </r>
  <r>
    <s v="283"/>
    <s v="Circle (the)"/>
    <s v="SE1"/>
    <s v="Central London"/>
    <s v="South East London (Inner)"/>
    <s v="2KB Sm"/>
    <n v="464"/>
    <s v="12-Mar-2020"/>
    <n v="0"/>
    <n v="21480"/>
    <n v="415000"/>
    <b v="1"/>
    <s v="AST"/>
    <d v="2017-03-13T00:00:00"/>
    <s v="AST"/>
    <x v="343"/>
  </r>
  <r>
    <s v="7"/>
    <s v="Wick Hall"/>
    <s v="BN3"/>
    <s v="Brighton"/>
    <s v="South Coast"/>
    <s v="4KB L"/>
    <n v="0"/>
    <s v="13-Mar-2020"/>
    <n v="0"/>
    <n v="20364"/>
    <n v="340000"/>
    <b v="0"/>
    <s v="AST"/>
    <d v="2017-03-06T00:00:00"/>
    <s v="AST"/>
    <x v="344"/>
  </r>
  <r>
    <s v="14"/>
    <s v="Delaware Mansions"/>
    <s v="W9"/>
    <s v="Central London"/>
    <s v="W9"/>
    <s v="4KB"/>
    <n v="957"/>
    <s v="13-Mar-2020"/>
    <n v="0"/>
    <n v="27852"/>
    <n v="905000"/>
    <b v="0"/>
    <s v="AST"/>
    <d v="2017-03-14T00:00:00"/>
    <s v="AST"/>
    <x v="344"/>
  </r>
  <r>
    <s v="2"/>
    <s v="Lebanon Close"/>
    <s v="EX4"/>
    <s v="Exeter"/>
    <s v="South"/>
    <s v="3KBF"/>
    <n v="635"/>
    <s v="14-Mar-2020"/>
    <n v="0"/>
    <n v="9900"/>
    <n v="160000"/>
    <b v="0"/>
    <s v="AST"/>
    <d v="2017-03-15T00:00:00"/>
    <s v="AST"/>
    <x v="345"/>
  </r>
  <r>
    <s v="16"/>
    <s v="Homelees House"/>
    <s v="BN1"/>
    <s v="Brighton"/>
    <s v="Sussex"/>
    <s v="2KB"/>
    <n v="0"/>
    <s v="15-Mar-2020"/>
    <n v="0"/>
    <n v="9612"/>
    <n v="100000"/>
    <b v="0"/>
    <s v="AST"/>
    <d v="2013-03-16T00:00:00"/>
    <s v="AST"/>
    <x v="346"/>
  </r>
  <r>
    <s v="11A"/>
    <s v="Bonchurch Road"/>
    <s v="BN2 3PJ"/>
    <s v="Brighton"/>
    <s v="South Coast"/>
    <s v="3KB"/>
    <n v="484"/>
    <s v="15-Mar-2020"/>
    <n v="0"/>
    <n v="11652"/>
    <n v="240000"/>
    <b v="1"/>
    <s v="AST"/>
    <d v="2018-03-16T00:00:00"/>
    <s v="AST"/>
    <x v="346"/>
  </r>
  <r>
    <s v="52"/>
    <s v="Bicknoller Road"/>
    <s v="EN1"/>
    <s v="Greater London"/>
    <s v="North London"/>
    <s v="3KB"/>
    <n v="0"/>
    <s v="15-Mar-2020"/>
    <n v="0"/>
    <n v="12360"/>
    <n v="315000"/>
    <b v="0"/>
    <s v=""/>
    <d v="2017-04-01T00:00:00"/>
    <s v="AST"/>
    <x v="346"/>
  </r>
  <r>
    <s v="J411"/>
    <s v="Du Cane Court"/>
    <s v="SW17"/>
    <s v="Greater London"/>
    <s v="South"/>
    <s v="1KB"/>
    <n v="264"/>
    <s v="16-Mar-2020"/>
    <n v="0"/>
    <n v="11880"/>
    <n v="260000"/>
    <b v="0"/>
    <s v="AST"/>
    <d v="2017-03-17T00:00:00"/>
    <s v="AST"/>
    <x v="347"/>
  </r>
  <r>
    <s v="15"/>
    <s v="St Peters House"/>
    <s v=""/>
    <s v="Exeter (SPH)"/>
    <s v="South West"/>
    <s v="2KBlg"/>
    <n v="515"/>
    <s v="17-Mar-2020"/>
    <n v="0"/>
    <n v="8700"/>
    <n v="160000"/>
    <b v="1"/>
    <s v=""/>
    <d v="2019-03-18T00:00:00"/>
    <s v="AST"/>
    <x v="348"/>
  </r>
  <r>
    <s v="34"/>
    <s v="Lyncombe Close"/>
    <s v="EX4"/>
    <s v="Exeter"/>
    <s v="South West"/>
    <s v="4KBH"/>
    <n v="861"/>
    <s v="17-Mar-2020"/>
    <n v="0"/>
    <n v="10800"/>
    <n v="230000"/>
    <b v="0"/>
    <s v="reg"/>
    <d v="2019-03-18T00:00:00"/>
    <s v="AST"/>
    <x v="348"/>
  </r>
  <r>
    <s v="84"/>
    <s v="Eaton Manor"/>
    <s v="BN3 3PT"/>
    <s v="Hove (EM)"/>
    <s v="South Coast"/>
    <s v="2KB"/>
    <n v="535"/>
    <s v="17-Mar-2020"/>
    <n v="0"/>
    <n v="12396"/>
    <n v="237500"/>
    <b v="1"/>
    <s v="AST"/>
    <d v="2006-03-18T00:00:00"/>
    <s v="AST"/>
    <x v="348"/>
  </r>
  <r>
    <s v="45"/>
    <s v="Clifton Court"/>
    <s v="NW8"/>
    <s v="Central London"/>
    <s v="North West London (Inner)"/>
    <s v="3KB"/>
    <n v="963"/>
    <s v="17-Mar-2020"/>
    <n v="0"/>
    <n v="26000"/>
    <n v="930000"/>
    <b v="1"/>
    <s v="AST"/>
    <d v="2019-03-18T00:00:00"/>
    <s v="AST"/>
    <x v="348"/>
  </r>
  <r>
    <s v="12"/>
    <s v="Holland Place Chambers"/>
    <s v="W8"/>
    <s v="Central London"/>
    <s v="West"/>
    <s v="3K2B"/>
    <n v="723"/>
    <s v="17-Mar-2020"/>
    <n v="0"/>
    <n v="39000"/>
    <n v="1100000"/>
    <b v="0"/>
    <s v="AST"/>
    <d v="2019-03-18T00:00:00"/>
    <s v="AST"/>
    <x v="348"/>
  </r>
  <r>
    <s v="46"/>
    <s v="Eaton Manor"/>
    <s v="BN3 3PT"/>
    <s v="Hove (EM)"/>
    <s v="South Coast"/>
    <s v="4K2B L"/>
    <n v="1040"/>
    <s v="20-Mar-2020"/>
    <n v="0"/>
    <n v="15166"/>
    <n v="375000"/>
    <b v="0"/>
    <s v="AST"/>
    <d v="2000-03-21T00:00:00"/>
    <s v="AST"/>
    <x v="349"/>
  </r>
  <r>
    <s v="6"/>
    <s v="Catherine Court"/>
    <s v="N14"/>
    <s v="Greater London"/>
    <s v="North"/>
    <s v="3KB"/>
    <n v="690"/>
    <s v="20-Mar-2020"/>
    <n v="0"/>
    <n v="16308"/>
    <n v="385000"/>
    <b v="0"/>
    <s v="AST"/>
    <d v="2015-03-21T00:00:00"/>
    <s v="AST"/>
    <x v="349"/>
  </r>
  <r>
    <s v="1"/>
    <s v="Connaught Mansions"/>
    <s v="SW11 4SA"/>
    <s v="Greater London"/>
    <s v="South West London/surrey"/>
    <s v="4KB"/>
    <n v="820"/>
    <s v="20-Mar-2020"/>
    <n v="0"/>
    <n v="27601"/>
    <n v="770000"/>
    <b v="0"/>
    <s v="AST"/>
    <d v="2016-03-21T00:00:00"/>
    <s v="AST"/>
    <x v="349"/>
  </r>
  <r>
    <s v="5"/>
    <s v="Monterey Gardens"/>
    <s v="EX4"/>
    <s v="Exeter"/>
    <s v="South West"/>
    <s v="1KB F"/>
    <n v="301"/>
    <s v="21-Mar-2020"/>
    <n v="0"/>
    <n v="6840"/>
    <n v="95000"/>
    <b v="1"/>
    <s v="AST"/>
    <d v="2019-03-22T00:00:00"/>
    <s v="AST"/>
    <x v="350"/>
  </r>
  <r>
    <s v="7"/>
    <s v="Boston House"/>
    <s v="NW1 6HA"/>
    <s v="Central London"/>
    <s v="NW1"/>
    <s v="3KB sm"/>
    <n v="520"/>
    <s v="22-Mar-2020"/>
    <n v="0"/>
    <n v="18600"/>
    <n v="695000"/>
    <b v="1"/>
    <s v="AST"/>
    <d v="2019-03-23T00:00:00"/>
    <s v="AST"/>
    <x v="351"/>
  </r>
  <r>
    <s v="6"/>
    <s v="Alyne House"/>
    <s v="SO15"/>
    <s v="Southampton"/>
    <s v="Southampton"/>
    <s v="3KB F"/>
    <n v="754"/>
    <s v="23-Mar-2020"/>
    <n v="0"/>
    <n v="10704"/>
    <n v="175000"/>
    <b v="0"/>
    <s v="AST"/>
    <d v="1998-08-17T00:00:00"/>
    <s v="AST"/>
    <x v="352"/>
  </r>
  <r>
    <s v="12"/>
    <s v="Alyne House"/>
    <s v="SO15"/>
    <s v="Southampton"/>
    <s v="Southampton"/>
    <s v="3KB Mod"/>
    <n v="754"/>
    <s v="23-Mar-2020"/>
    <n v="0"/>
    <n v="10812"/>
    <n v="175000"/>
    <b v="1"/>
    <s v="AST"/>
    <d v="2017-03-24T00:00:00"/>
    <s v="AST"/>
    <x v="352"/>
  </r>
  <r>
    <s v="10"/>
    <s v="Townshend Court"/>
    <s v="NW8 7DP"/>
    <s v="Central London"/>
    <s v="North West London (Inner)"/>
    <s v="3KB"/>
    <n v="617"/>
    <s v="23-Mar-2020"/>
    <n v="0"/>
    <n v="20800"/>
    <n v="675000"/>
    <b v="0"/>
    <s v="AST"/>
    <d v="2018-03-24T00:00:00"/>
    <s v="AST"/>
    <x v="352"/>
  </r>
  <r>
    <s v="79"/>
    <s v="Eaton Manor"/>
    <s v="BN3 3PT"/>
    <s v="Hove (EM)"/>
    <s v="South Coast"/>
    <s v="3KB"/>
    <n v="690"/>
    <s v="24-Mar-2020"/>
    <n v="0"/>
    <n v="12528"/>
    <n v="275000"/>
    <b v="1"/>
    <s v="Vacant"/>
    <d v="2019-03-25T00:00:00"/>
    <s v="AST"/>
    <x v="353"/>
  </r>
  <r>
    <s v="124"/>
    <s v="Clifton Court"/>
    <s v="NW8"/>
    <s v="Central London"/>
    <s v="North West London (Inner)"/>
    <s v="2KB"/>
    <n v="638"/>
    <s v="24-Mar-2020"/>
    <n v="0"/>
    <n v="19500"/>
    <n v="560000"/>
    <b v="0"/>
    <s v="AST"/>
    <d v="2015-03-25T00:00:00"/>
    <s v="AST"/>
    <x v="353"/>
  </r>
  <r>
    <s v="106"/>
    <s v="Clifton Court"/>
    <s v="NW8"/>
    <s v="Central London"/>
    <s v="North West London (Inner)"/>
    <s v="4KB"/>
    <n v="988"/>
    <s v="24-Mar-2020"/>
    <n v="0"/>
    <n v="26000"/>
    <n v="880000"/>
    <b v="1"/>
    <s v="AST"/>
    <d v="2019-03-25T00:00:00"/>
    <s v="AST"/>
    <x v="353"/>
  </r>
  <r>
    <s v="4"/>
    <s v="Lyncombe Close"/>
    <s v="EX4"/>
    <s v="Exeter"/>
    <s v="Exeter"/>
    <s v="4KBH"/>
    <n v="861"/>
    <s v="29-Mar-2020"/>
    <n v="0"/>
    <n v="10800"/>
    <n v="230000"/>
    <b v="0"/>
    <s v="Vacant"/>
    <d v="2019-03-30T00:00:00"/>
    <s v="AST"/>
    <x v="354"/>
  </r>
  <r>
    <s v="11"/>
    <s v="Catherine Court"/>
    <s v="N14"/>
    <s v="Greater London"/>
    <s v="North London"/>
    <s v="3KB"/>
    <n v="690"/>
    <s v="29-Mar-2020"/>
    <n v="0"/>
    <n v="15480"/>
    <n v="385000"/>
    <b v="0"/>
    <s v="AST"/>
    <d v="2018-03-28T00:00:00"/>
    <s v="AST"/>
    <x v="354"/>
  </r>
  <r>
    <s v="13A"/>
    <s v="Linkenholt Mansions"/>
    <s v="W6 0YA"/>
    <s v="Greater London"/>
    <s v="West London (outer)"/>
    <s v="3KBsm"/>
    <n v="581"/>
    <s v="29-Mar-2020"/>
    <n v="0"/>
    <n v="19505"/>
    <n v="485000"/>
    <b v="0"/>
    <s v="AST"/>
    <d v="2012-05-05T00:00:00"/>
    <s v="AST"/>
    <x v="354"/>
  </r>
  <r>
    <s v="108"/>
    <s v="Eaton Manor"/>
    <s v="BN3 3PT"/>
    <s v="Hove (EM)"/>
    <s v="South Coast"/>
    <s v="3K2B"/>
    <n v="785"/>
    <s v="30-Mar-2020"/>
    <n v="0"/>
    <n v="14616"/>
    <n v="310000"/>
    <b v="1"/>
    <s v="AST"/>
    <d v="2014-03-31T00:00:00"/>
    <s v="AST"/>
    <x v="355"/>
  </r>
  <r>
    <s v="15"/>
    <s v="Eaton Manor"/>
    <s v="BN3 3PT"/>
    <s v="Hove (EM)"/>
    <s v="South Coast"/>
    <s v="4K2B L"/>
    <n v="1100"/>
    <s v="30-Mar-2020"/>
    <n v="0"/>
    <n v="18972"/>
    <n v="375000"/>
    <b v="0"/>
    <s v="AST"/>
    <d v="2014-03-31T00:00:00"/>
    <s v="AST"/>
    <x v="355"/>
  </r>
  <r>
    <s v="23"/>
    <s v="Garden Court"/>
    <s v="TW9 3JS"/>
    <s v="Greater London"/>
    <s v="Surrey"/>
    <s v="4KB"/>
    <n v="840"/>
    <s v="30-Mar-2020"/>
    <n v="0"/>
    <n v="22464"/>
    <n v="530000"/>
    <b v="0"/>
    <s v="AST"/>
    <d v="2015-12-01T00:00:00"/>
    <s v="AST"/>
    <x v="355"/>
  </r>
  <r>
    <s v="18"/>
    <s v="Monterey Gardens"/>
    <s v="EX4"/>
    <s v="Exeter"/>
    <s v="South West"/>
    <s v="2KB F"/>
    <n v="495"/>
    <s v="31-Mar-2020"/>
    <n v="0"/>
    <n v="7572"/>
    <n v="135000"/>
    <b v="0"/>
    <s v="AST"/>
    <d v="2002-04-01T00:00:00"/>
    <s v="AST"/>
    <x v="356"/>
  </r>
  <r>
    <s v="15A"/>
    <s v="Bonchurch Road"/>
    <s v="BN2 3PJ"/>
    <s v="Brighton"/>
    <s v="South Coast"/>
    <s v="3kb balc"/>
    <n v="487"/>
    <s v="31-Mar-2020"/>
    <n v="0"/>
    <n v="11724"/>
    <n v="230000"/>
    <b v="0"/>
    <s v="AST"/>
    <d v="2017-03-31T00:00:00"/>
    <s v="AST"/>
    <x v="356"/>
  </r>
  <r>
    <s v="22"/>
    <s v="Lyncombe Close"/>
    <s v="EX4"/>
    <s v="Exeter"/>
    <s v="Exeter"/>
    <s v="4KBH"/>
    <n v="861"/>
    <s v="31-Mar-2020"/>
    <n v="0"/>
    <n v="11904"/>
    <n v="230000"/>
    <b v="0"/>
    <s v="AST"/>
    <d v="2002-04-01T00:00:00"/>
    <s v="AST"/>
    <x v="356"/>
  </r>
  <r>
    <s v="60"/>
    <s v="Bicknoller Road"/>
    <s v="EN1"/>
    <s v="Greater London"/>
    <s v="North London"/>
    <s v="3KB"/>
    <n v="0"/>
    <s v="31-Mar-2020"/>
    <n v="0"/>
    <n v="12732"/>
    <n v="315000"/>
    <b v="0"/>
    <s v="AST"/>
    <d v="2017-04-01T00:00:00"/>
    <s v="AST"/>
    <x v="356"/>
  </r>
  <r>
    <s v="117"/>
    <s v="Eaton Manor"/>
    <s v="BN3 3PT"/>
    <s v="Hove (EM)"/>
    <s v="South Coast"/>
    <s v="4K2Bs"/>
    <n v="985"/>
    <s v="31-Mar-2020"/>
    <n v="0"/>
    <n v="17724"/>
    <n v="350000"/>
    <b v="1"/>
    <s v="AST"/>
    <d v="2010-04-01T00:00:00"/>
    <s v="AST"/>
    <x v="356"/>
  </r>
  <r>
    <s v="6"/>
    <s v="Rose Court"/>
    <s v="E14"/>
    <s v="Greater London"/>
    <s v="Other"/>
    <s v="2KB"/>
    <n v="493"/>
    <s v="31-Mar-2020"/>
    <n v="0"/>
    <n v="18200"/>
    <n v="350000"/>
    <b v="0"/>
    <s v="AST"/>
    <d v="2019-04-01T00:00:00"/>
    <s v="AST"/>
    <x v="356"/>
  </r>
  <r>
    <s v="303"/>
    <s v="Circle (the)"/>
    <s v="SE1"/>
    <s v="Central London"/>
    <s v="South East London (Inner)"/>
    <s v="2KB Std"/>
    <n v="538"/>
    <s v="31-Mar-2020"/>
    <n v="0"/>
    <n v="20784"/>
    <n v="520000"/>
    <b v="0"/>
    <s v="AST"/>
    <d v="2017-04-01T00:00:00"/>
    <s v="AST"/>
    <x v="356"/>
  </r>
  <r>
    <s v="1"/>
    <s v="Balcombe House"/>
    <s v="NW1 6HA"/>
    <s v="Central London"/>
    <s v="NW1"/>
    <s v="2KB L"/>
    <n v="510"/>
    <s v="31-Mar-2020"/>
    <n v="0"/>
    <n v="23400"/>
    <n v="695000"/>
    <b v="0"/>
    <s v="AST"/>
    <d v="2019-04-01T00:00:00"/>
    <s v="AST"/>
    <x v="356"/>
  </r>
  <r>
    <s v="27"/>
    <s v="Harvard Mansions"/>
    <s v="SW11 1TB"/>
    <s v="Greater London"/>
    <s v="South West London/surrey"/>
    <s v="4KB"/>
    <n v="948"/>
    <s v="31-Mar-2020"/>
    <n v="0"/>
    <n v="24360"/>
    <n v="705000"/>
    <b v="0"/>
    <s v="AST"/>
    <d v="2018-04-01T00:00:00"/>
    <s v="AST"/>
    <x v="356"/>
  </r>
  <r>
    <s v="4"/>
    <s v="Rose Court"/>
    <s v="E14"/>
    <s v="Greater London"/>
    <s v="Other"/>
    <s v="4KB"/>
    <n v="1245"/>
    <s v="31-Mar-2020"/>
    <n v="0"/>
    <n v="25956"/>
    <n v="700000"/>
    <b v="0"/>
    <s v="AST"/>
    <d v="2016-04-01T00:00:00"/>
    <s v="AST"/>
    <x v="356"/>
  </r>
  <r>
    <s v="D03"/>
    <s v="Du Cane Court"/>
    <s v="SW17"/>
    <s v="Greater London"/>
    <s v="South West London (Outer)"/>
    <s v="5KB"/>
    <n v="1160"/>
    <s v="31-Mar-2020"/>
    <n v="0"/>
    <n v="30240"/>
    <n v="600000"/>
    <b v="1"/>
    <s v="AST"/>
    <d v="2004-04-03T00:00:00"/>
    <s v="AST"/>
    <x v="356"/>
  </r>
  <r>
    <s v="14"/>
    <s v="Townshend Court"/>
    <s v="NW8 7DP"/>
    <s v="Central London"/>
    <s v="North West London (Inner)"/>
    <s v="3KB"/>
    <n v="610"/>
    <s v="31-Mar-2020"/>
    <n v="0"/>
    <n v="31937"/>
    <n v="675000"/>
    <b v="1"/>
    <s v="AST"/>
    <d v="2008-04-01T00:00:00"/>
    <s v="AST"/>
    <x v="356"/>
  </r>
  <r>
    <s v="47"/>
    <s v="Stamford Street"/>
    <s v="SE1"/>
    <s v="Central London"/>
    <s v="London City Fringe"/>
    <s v="3KB L"/>
    <n v="856"/>
    <s v="02-Apr-2020"/>
    <n v="0"/>
    <n v="35162"/>
    <n v="875000"/>
    <b v="0"/>
    <s v=""/>
    <d v="2015-10-03T00:00:00"/>
    <s v="AST"/>
    <x v="357"/>
  </r>
  <r>
    <s v="107"/>
    <s v="Eaton Manor"/>
    <s v="BN3 3PT"/>
    <s v="Hove (EM)"/>
    <s v="South Coast"/>
    <s v="3KB"/>
    <n v="915"/>
    <s v="03-Apr-2020"/>
    <n v="0"/>
    <n v="13416"/>
    <n v="275000"/>
    <b v="1"/>
    <s v="AST"/>
    <d v="2019-01-04T00:00:00"/>
    <s v="AST"/>
    <x v="358"/>
  </r>
  <r>
    <s v="33"/>
    <s v="Delaware Mansions"/>
    <s v="W9"/>
    <s v="Central London"/>
    <s v="West"/>
    <s v="3KB L"/>
    <n v="835"/>
    <s v="05-Apr-2020"/>
    <n v="0"/>
    <n v="23440"/>
    <n v="825000"/>
    <b v="1"/>
    <s v="AST"/>
    <d v="2018-04-06T00:00:00"/>
    <s v="AST"/>
    <x v="359"/>
  </r>
  <r>
    <s v="25"/>
    <s v="Connaught Mansions"/>
    <s v="SW11 4SA"/>
    <s v="Greater London"/>
    <s v="South West London/surrey"/>
    <s v="3KB"/>
    <n v="873"/>
    <s v="06-Apr-2020"/>
    <n v="0"/>
    <n v="23570"/>
    <n v="750000"/>
    <b v="0"/>
    <s v="AST"/>
    <d v="2018-04-07T00:00:00"/>
    <s v="AST"/>
    <x v="360"/>
  </r>
  <r>
    <s v="J15B"/>
    <s v="Du Cane Court"/>
    <s v="SW17"/>
    <s v="Greater London"/>
    <s v="South West London (Outer)"/>
    <s v="1KB"/>
    <n v="256"/>
    <s v="11-Apr-2020"/>
    <n v="0"/>
    <n v="12684"/>
    <n v="260000"/>
    <b v="1"/>
    <s v="AST"/>
    <d v="2017-04-12T00:00:00"/>
    <s v="AST"/>
    <x v="361"/>
  </r>
  <r>
    <s v="12"/>
    <s v="Monterey Gardens"/>
    <s v="EX4"/>
    <s v="Exeter"/>
    <s v="South West"/>
    <s v="3KB H"/>
    <n v="861"/>
    <s v="12-Apr-2020"/>
    <n v="0"/>
    <n v="10260"/>
    <n v="210000"/>
    <b v="1"/>
    <s v="AST"/>
    <d v="2006-04-13T00:00:00"/>
    <s v="AST"/>
    <x v="362"/>
  </r>
  <r>
    <s v="3"/>
    <s v="Alyne House"/>
    <s v="SO15"/>
    <s v="Southampton"/>
    <s v="Southampton"/>
    <s v="2KB Mod"/>
    <n v="414"/>
    <s v="13-Apr-2020"/>
    <n v="0"/>
    <n v="9300"/>
    <n v="140000"/>
    <b v="1"/>
    <s v="AST"/>
    <d v="2018-04-14T00:00:00"/>
    <s v="AST"/>
    <x v="363"/>
  </r>
  <r>
    <s v="328"/>
    <s v="Circle (the)"/>
    <s v="SE1"/>
    <s v="Central London"/>
    <s v="South East London (Inner)"/>
    <s v="2KB Std"/>
    <n v="544"/>
    <s v="13-Apr-2020"/>
    <n v="0"/>
    <n v="21960"/>
    <n v="520000"/>
    <b v="0"/>
    <s v="AST"/>
    <d v="2018-04-14T00:00:00"/>
    <s v="AST"/>
    <x v="363"/>
  </r>
  <r>
    <s v="8"/>
    <s v="Monterey Gardens"/>
    <s v="EX4"/>
    <s v="Exeter"/>
    <s v="Exeter"/>
    <s v="3KB H"/>
    <n v="861"/>
    <s v="14-Apr-2020"/>
    <n v="0"/>
    <n v="10548"/>
    <n v="210000"/>
    <b v="0"/>
    <s v="AST"/>
    <d v="2010-04-15T00:00:00"/>
    <s v="AST"/>
    <x v="364"/>
  </r>
  <r>
    <s v="31"/>
    <s v="Fairland House"/>
    <s v="BR2 9JJ"/>
    <s v="Greater London"/>
    <s v="Bromley"/>
    <s v="3KB F"/>
    <n v="652"/>
    <s v="15-Apr-2020"/>
    <n v="0"/>
    <n v="14100"/>
    <n v="300000"/>
    <b v="1"/>
    <s v="AST"/>
    <d v="2016-04-16T00:00:00"/>
    <s v="AST"/>
    <x v="365"/>
  </r>
  <r>
    <s v="3"/>
    <s v="Garden Court"/>
    <s v="TW9"/>
    <s v="Greater London"/>
    <s v="South West London/surrey"/>
    <s v="4KB"/>
    <n v="0"/>
    <s v="15-Apr-2020"/>
    <n v="0"/>
    <n v="22088"/>
    <n v="530000"/>
    <b v="0"/>
    <s v="AST"/>
    <d v="2018-04-16T00:00:00"/>
    <s v="AST"/>
    <x v="365"/>
  </r>
  <r>
    <s v="50"/>
    <s v="Clifton Court"/>
    <s v="NW8"/>
    <s v="Central London"/>
    <s v="North West London (Inner)"/>
    <s v="3KB"/>
    <n v="986"/>
    <s v="20-Apr-2020"/>
    <n v="0"/>
    <n v="29352"/>
    <n v="980000"/>
    <b v="1"/>
    <s v="AST"/>
    <d v="2015-04-21T00:00:00"/>
    <s v="AST"/>
    <x v="366"/>
  </r>
  <r>
    <s v="A76"/>
    <s v="Du Cane Court"/>
    <s v="SW17"/>
    <s v="Greater London"/>
    <s v="South West London (Outer)"/>
    <s v="1KB"/>
    <n v="256"/>
    <s v="21-Apr-2020"/>
    <n v="0"/>
    <n v="11436"/>
    <n v="260000"/>
    <b v="1"/>
    <s v="AST"/>
    <d v="2006-04-22T00:00:00"/>
    <s v="AST"/>
    <x v="367"/>
  </r>
  <r>
    <s v="K66"/>
    <s v="Du Cane Court"/>
    <s v="SW17"/>
    <s v="Greater London"/>
    <s v="South West London (Outer)"/>
    <s v="2KB"/>
    <n v="531"/>
    <s v="21-Apr-2020"/>
    <n v="0"/>
    <n v="19164"/>
    <n v="390000"/>
    <b v="0"/>
    <s v="AST"/>
    <d v="2008-04-22T00:00:00"/>
    <s v="AST"/>
    <x v="367"/>
  </r>
  <r>
    <s v="7"/>
    <s v="Monterey Gardens"/>
    <s v="EX4"/>
    <s v="Exeter"/>
    <s v="South West"/>
    <s v="1KB F"/>
    <n v="301"/>
    <s v="30-Apr-2020"/>
    <n v="0"/>
    <n v="7332"/>
    <n v="95000"/>
    <b v="1"/>
    <s v="AST"/>
    <d v="2013-05-01T00:00:00"/>
    <s v="AST"/>
    <x v="368"/>
  </r>
  <r>
    <s v="13"/>
    <s v="Garden Court"/>
    <s v="TW9 3JS"/>
    <s v="Greater London"/>
    <s v="Surrey"/>
    <s v="2KB"/>
    <n v="567"/>
    <s v="30-Apr-2020"/>
    <n v="0"/>
    <n v="14460"/>
    <n v="360000"/>
    <b v="0"/>
    <s v="AST"/>
    <d v="2018-05-01T00:00:00"/>
    <s v="AST"/>
    <x v="368"/>
  </r>
  <r>
    <s v="14"/>
    <s v="St James Court"/>
    <s v="KT1"/>
    <s v="Surrey"/>
    <s v="South"/>
    <s v="3KB"/>
    <n v="660"/>
    <s v="30-Apr-2020"/>
    <n v="0"/>
    <n v="14523"/>
    <n v="370000"/>
    <b v="0"/>
    <s v="AST"/>
    <d v="2001-12-01T00:00:00"/>
    <s v="AST"/>
    <x v="368"/>
  </r>
  <r>
    <s v="50"/>
    <s v="Eaton Manor"/>
    <s v="BN3 3PT"/>
    <s v="Hove (EM)"/>
    <s v="South Coast"/>
    <s v="3KB"/>
    <n v="890"/>
    <s v="30-Apr-2020"/>
    <n v="0"/>
    <n v="15000"/>
    <n v="275000"/>
    <b v="1"/>
    <s v="AST"/>
    <d v="2019-03-01T00:00:00"/>
    <s v="AST"/>
    <x v="368"/>
  </r>
  <r>
    <s v="5"/>
    <s v="St James Court"/>
    <s v="KT1"/>
    <s v="Surrey"/>
    <s v="South West London (outer)"/>
    <s v="3KB"/>
    <n v="660"/>
    <s v="03-May-2020"/>
    <n v="0"/>
    <n v="16224"/>
    <n v="370000"/>
    <b v="1"/>
    <s v="AST"/>
    <d v="2018-05-04T00:00:00"/>
    <s v="AST"/>
    <x v="369"/>
  </r>
  <r>
    <s v="28"/>
    <s v="Fairland House"/>
    <s v="BR2"/>
    <s v="Greater London"/>
    <s v="Bromley"/>
    <s v="2KB Fsm"/>
    <n v="349"/>
    <s v="07-May-2020"/>
    <n v="0"/>
    <n v="11904"/>
    <n v="235000"/>
    <b v="0"/>
    <s v="AST"/>
    <d v="2016-05-07T00:00:00"/>
    <s v="AST"/>
    <x v="370"/>
  </r>
  <r>
    <s v="2AT36"/>
    <s v="Buckingham Gate"/>
    <s v="SW1"/>
    <s v="Central London"/>
    <s v="South West London (inner)"/>
    <s v="3KB"/>
    <n v="1023"/>
    <s v="08-May-2020"/>
    <n v="0"/>
    <n v="36400"/>
    <n v="1000000"/>
    <b v="0"/>
    <s v="AST"/>
    <d v="2018-05-09T00:00:00"/>
    <s v="AST"/>
    <x v="371"/>
  </r>
  <r>
    <s v="37"/>
    <s v="Monterey Gardens"/>
    <s v="EX4"/>
    <s v="Exeter"/>
    <s v="South West"/>
    <s v="3KB F"/>
    <n v="635"/>
    <s v="16-May-2020"/>
    <n v="0"/>
    <n v="9456"/>
    <n v="160000"/>
    <b v="1"/>
    <s v="AST"/>
    <d v="2018-05-17T00:00:00"/>
    <s v="AST"/>
    <x v="372"/>
  </r>
  <r>
    <s v="142"/>
    <s v="Eaton Manor"/>
    <s v="BN3 3PT"/>
    <s v="Hove (EM)"/>
    <s v="South Coast"/>
    <s v="4K2Bs"/>
    <n v="985"/>
    <s v="19-May-2020"/>
    <n v="0"/>
    <n v="16080"/>
    <n v="350000"/>
    <b v="1"/>
    <s v="AST"/>
    <d v="2019-02-20T00:00:00"/>
    <s v="AST"/>
    <x v="373"/>
  </r>
  <r>
    <s v="23A"/>
    <s v="Bonchurch Road"/>
    <s v="BN2 3PJ"/>
    <s v="Brighton"/>
    <s v="South Coast"/>
    <s v="3KB"/>
    <n v="482"/>
    <s v="20-May-2020"/>
    <n v="0"/>
    <n v="12300"/>
    <n v="240000"/>
    <b v="0"/>
    <s v="AST"/>
    <d v="2018-05-21T00:00:00"/>
    <s v="AST"/>
    <x v="374"/>
  </r>
  <r>
    <s v="33"/>
    <s v="Stamford Street"/>
    <s v="SE1"/>
    <s v="Central London"/>
    <s v="London City Fringe"/>
    <s v="3KB"/>
    <n v="770"/>
    <s v="25-May-2020"/>
    <n v="0"/>
    <n v="26780"/>
    <n v="785000"/>
    <b v="0"/>
    <s v=""/>
    <d v="2018-05-26T00:00:00"/>
    <s v="AST"/>
    <x v="375"/>
  </r>
  <r>
    <s v="342"/>
    <s v="Circle (the)"/>
    <s v="SE1"/>
    <s v="Central London"/>
    <s v="South East London (Inner)"/>
    <s v="2KB Std"/>
    <n v="572"/>
    <s v="28-May-2020"/>
    <n v="0"/>
    <n v="26400"/>
    <n v="520000"/>
    <b v="0"/>
    <s v="AST"/>
    <d v="2018-05-29T00:00:00"/>
    <s v="AST"/>
    <x v="376"/>
  </r>
  <r>
    <s v="43"/>
    <s v="Stamford Street"/>
    <s v="SE1"/>
    <s v="Central London"/>
    <s v="London City Fringe"/>
    <s v="3KB L"/>
    <n v="891"/>
    <s v="30-May-2020"/>
    <n v="0"/>
    <n v="34620"/>
    <n v="875000"/>
    <b v="0"/>
    <s v=""/>
    <d v="2015-05-31T00:00:00"/>
    <s v="AST"/>
    <x v="377"/>
  </r>
  <r>
    <s v="90"/>
    <s v="Eaton Manor"/>
    <s v="BN3 3PT"/>
    <s v="Hove (EM)"/>
    <s v="South Coast"/>
    <s v="3K2B"/>
    <n v="725"/>
    <s v="01-Jun-2020"/>
    <n v="0"/>
    <n v="14412"/>
    <n v="310000"/>
    <b v="0"/>
    <s v="AST"/>
    <d v="2019-03-02T00:00:00"/>
    <s v="AST"/>
    <x v="378"/>
  </r>
  <r>
    <s v="1A"/>
    <s v="Rose Court"/>
    <s v="E14"/>
    <s v="Greater London"/>
    <s v="Other"/>
    <s v="3KB"/>
    <n v="556"/>
    <s v="21-Jun-2020"/>
    <n v="0"/>
    <n v="18240"/>
    <n v="400000"/>
    <b v="0"/>
    <s v="AST"/>
    <d v="2018-06-22T00:00:00"/>
    <s v="AST"/>
    <x v="379"/>
  </r>
  <r>
    <s v="39"/>
    <s v="Fairland House"/>
    <s v="BR2 9JJ"/>
    <s v="Greater London"/>
    <s v="Bromley"/>
    <s v="3KB F"/>
    <n v="773"/>
    <s v="28-Jun-2020"/>
    <n v="0"/>
    <n v="12960"/>
    <n v="300000"/>
    <b v="1"/>
    <s v="AST"/>
    <d v="2013-06-29T00:00:00"/>
    <s v="AST"/>
    <x v="380"/>
  </r>
  <r>
    <s v="74"/>
    <s v="Lysia Street 1st Floor"/>
    <s v="SW6"/>
    <s v="Greater London"/>
    <s v="South"/>
    <s v="5KB"/>
    <n v="0"/>
    <s v="17-Aug-2020"/>
    <n v="0"/>
    <n v="35100"/>
    <n v="1200000"/>
    <b v="0"/>
    <s v="AST"/>
    <d v="2018-08-18T00:00:00"/>
    <s v="AST"/>
    <x v="381"/>
  </r>
  <r>
    <s v="43"/>
    <s v="Homelees House"/>
    <s v="BN1 3JP"/>
    <s v="Brighton"/>
    <s v="South Coast"/>
    <s v="2KB"/>
    <n v="428"/>
    <s v="03-Sep-2020"/>
    <n v="0"/>
    <n v="8400"/>
    <n v="100000"/>
    <b v="1"/>
    <s v="AST"/>
    <d v="2009-09-04T00:00:00"/>
    <s v="AST"/>
    <x v="382"/>
  </r>
  <r>
    <s v="46 UPPER"/>
    <s v="Gayton Road"/>
    <s v="NW3 1TU"/>
    <s v="Central London"/>
    <s v="NW3 &amp; N2"/>
    <s v="5KB"/>
    <n v="1272"/>
    <s v="04-Sep-2020"/>
    <n v="0"/>
    <n v="48880"/>
    <n v="1500000"/>
    <b v="1"/>
    <s v="AST"/>
    <d v="2019-03-05T00:00:00"/>
    <s v="AST"/>
    <x v="383"/>
  </r>
  <r>
    <s v="25"/>
    <s v="Randolph Crescent Grnd Floor"/>
    <s v="W9"/>
    <s v="Central London"/>
    <s v="Maidavale"/>
    <s v="2KB"/>
    <n v="1165"/>
    <s v="11-Sep-2020"/>
    <n v="0"/>
    <n v="44200"/>
    <n v="1500000"/>
    <b v="0"/>
    <s v=""/>
    <d v="2018-09-13T00:00:00"/>
    <s v="AST"/>
    <x v="384"/>
  </r>
  <r>
    <s v="46D"/>
    <s v="Gertrude Street"/>
    <s v="SW10"/>
    <s v="Central London"/>
    <s v="South West London (outer)"/>
    <s v="4KB"/>
    <n v="1002"/>
    <s v="17-Sep-2020"/>
    <n v="0"/>
    <n v="44200"/>
    <n v="1500000"/>
    <b v="0"/>
    <s v="AST"/>
    <d v="2018-09-18T00:00:00"/>
    <s v="AST"/>
    <x v="385"/>
  </r>
  <r>
    <s v="137"/>
    <s v="Delaware Mansions"/>
    <s v="W9"/>
    <s v="Central London"/>
    <s v="W9"/>
    <s v="2KB"/>
    <n v="748"/>
    <s v="20-Sep-2020"/>
    <n v="0"/>
    <n v="22380"/>
    <n v="710000"/>
    <b v="0"/>
    <s v="AST"/>
    <d v="2017-09-21T00:00:00"/>
    <s v="AST"/>
    <x v="386"/>
  </r>
  <r>
    <s v="19"/>
    <s v="Bridge Avenue Mansions"/>
    <s v="SW11 5SA"/>
    <s v="Greater London"/>
    <s v="South West London/surrey"/>
    <s v="4KB"/>
    <n v="932"/>
    <s v="25-Sep-2020"/>
    <n v="0"/>
    <n v="27600"/>
    <n v="700000"/>
    <b v="0"/>
    <s v="AST"/>
    <d v="2018-09-26T00:00:00"/>
    <s v="AST"/>
    <x v="387"/>
  </r>
  <r>
    <s v="88"/>
    <s v="Eaton Manor"/>
    <s v="BN3 3PT"/>
    <s v="Hove (EM)"/>
    <s v="South Coast"/>
    <s v="2KB"/>
    <n v="535"/>
    <s v="02-Oct-2020"/>
    <n v="0"/>
    <n v="11028"/>
    <n v="237500"/>
    <b v="1"/>
    <s v="AST"/>
    <d v="2018-04-03T00:00:00"/>
    <s v="AST"/>
    <x v="388"/>
  </r>
  <r>
    <s v="7"/>
    <s v="Harvard Mansions"/>
    <s v="SW11 1TB"/>
    <s v="Greater London"/>
    <s v="South West London/surrey"/>
    <s v="3KB"/>
    <n v="644"/>
    <s v="12-Oct-2020"/>
    <n v="0"/>
    <n v="21600"/>
    <n v="514000"/>
    <b v="0"/>
    <s v="AST"/>
    <d v="2018-10-13T00:00:00"/>
    <s v="AST"/>
    <x v="389"/>
  </r>
  <r>
    <s v="25"/>
    <s v="Randolph Crescent 1st Floor"/>
    <s v="W9"/>
    <s v="Central London"/>
    <s v="W9"/>
    <s v="4KB"/>
    <n v="1116"/>
    <s v="19-Oct-2020"/>
    <n v="0"/>
    <n v="39000"/>
    <n v="1450000"/>
    <b v="0"/>
    <s v=""/>
    <d v="2018-10-20T00:00:00"/>
    <s v="AST"/>
    <x v="390"/>
  </r>
  <r>
    <s v="5"/>
    <s v="Rose Court"/>
    <s v="E14"/>
    <s v="Greater London"/>
    <s v="Other"/>
    <s v="4KB"/>
    <n v="1455"/>
    <s v="29-Nov-2020"/>
    <n v="0"/>
    <n v="30940"/>
    <n v="825000"/>
    <b v="0"/>
    <s v="Vacant"/>
    <d v="2018-11-30T00:00:00"/>
    <s v="AST"/>
    <x v="391"/>
  </r>
  <r>
    <s v="14"/>
    <s v="Fairland House"/>
    <s v="BR2"/>
    <s v="Greater London"/>
    <s v="South East London (outer)"/>
    <s v="3KB F"/>
    <n v="773"/>
    <s v="30-Nov-2020"/>
    <n v="0"/>
    <n v="13548"/>
    <n v="300000"/>
    <b v="0"/>
    <s v="AST"/>
    <d v="2017-12-01T00:00:00"/>
    <s v="AST"/>
    <x v="392"/>
  </r>
  <r>
    <s v="14A"/>
    <s v="Harvard Mansions"/>
    <s v="SW11 1TB"/>
    <s v="Greater London"/>
    <s v="South West London/surrey"/>
    <s v="4K3B"/>
    <n v="1253"/>
    <s v="04-Jan-2021"/>
    <n v="0"/>
    <n v="34200"/>
    <n v="805000"/>
    <b v="0"/>
    <s v="AST"/>
    <d v="2019-01-05T00:00:00"/>
    <s v="AST"/>
    <x v="393"/>
  </r>
  <r>
    <s v="125"/>
    <s v="Eaton Manor"/>
    <s v="BN3"/>
    <s v="Hove (EM)"/>
    <s v="South Coast"/>
    <s v="3KB"/>
    <n v="975"/>
    <s v="07-Jan-2021"/>
    <n v="0"/>
    <n v="14496"/>
    <n v="275000"/>
    <b v="0"/>
    <s v="AST"/>
    <d v="2016-01-08T00:00:00"/>
    <s v="AST"/>
    <x v="394"/>
  </r>
  <r>
    <s v="119"/>
    <s v="Eaton Manor"/>
    <s v="BN3 3PT"/>
    <s v="Hove (EM)"/>
    <s v="South Coast"/>
    <s v="2KB"/>
    <n v="660"/>
    <s v="13-Feb-2021"/>
    <n v="0"/>
    <n v="11568"/>
    <n v="237500"/>
    <b v="1"/>
    <s v="AST"/>
    <d v="2007-02-14T00:00:00"/>
    <s v="AST"/>
    <x v="395"/>
  </r>
  <r>
    <s v="15"/>
    <s v="Homelees House"/>
    <s v="BN1"/>
    <s v="Brighton"/>
    <s v="Sussex"/>
    <s v="2KB"/>
    <n v="428"/>
    <s v="27-Feb-2021"/>
    <n v="0"/>
    <n v="8837"/>
    <n v="100000"/>
    <b v="0"/>
    <s v="AST"/>
    <d v="2009-02-23T00:00:00"/>
    <s v="AST"/>
    <x v="396"/>
  </r>
  <r>
    <s v="5"/>
    <s v="Holland Place Chambers"/>
    <s v="W8"/>
    <s v="Central London"/>
    <s v="West"/>
    <s v="3K2B"/>
    <n v="708"/>
    <s v="18-Mar-2021"/>
    <n v="0"/>
    <n v="36000"/>
    <n v="1100000"/>
    <b v="0"/>
    <s v="Vacant"/>
    <d v="2019-03-19T00:00:00"/>
    <s v="AST"/>
    <x v="397"/>
  </r>
  <r>
    <s v="110"/>
    <s v="Eaton Manor"/>
    <s v="BN3 3PT"/>
    <s v="Hove (EM)"/>
    <s v="South Coast"/>
    <s v="3KB"/>
    <n v="975"/>
    <s v="24-Mar-2021"/>
    <n v="0"/>
    <n v="14844"/>
    <n v="275000"/>
    <b v="1"/>
    <s v="Vacant"/>
    <d v="2019-03-25T00:00:00"/>
    <s v="AST"/>
    <x v="398"/>
  </r>
  <r>
    <s v="19"/>
    <s v="Merton Mansions"/>
    <s v="SW20"/>
    <s v="Greater London"/>
    <s v="South"/>
    <s v="3KB"/>
    <n v="685"/>
    <s v="30-Mar-2021"/>
    <n v="0"/>
    <n v="17376"/>
    <n v="385000"/>
    <b v="1"/>
    <s v="AST"/>
    <d v="2008-03-05T00:00:00"/>
    <s v="AST"/>
    <x v="399"/>
  </r>
  <r>
    <s v="8"/>
    <s v="Connaught Mansions"/>
    <s v="SW11 4SA"/>
    <s v="Greater London"/>
    <s v="South West London/surrey"/>
    <s v="3KB"/>
    <n v="891"/>
    <s v="31-Mar-2021"/>
    <n v="0"/>
    <n v="21520"/>
    <n v="750000"/>
    <b v="0"/>
    <s v="AST"/>
    <d v="2010-04-01T00:00:00"/>
    <s v="AST"/>
    <x v="400"/>
  </r>
  <r>
    <s v="17"/>
    <s v="Fairland House"/>
    <s v="BR2"/>
    <s v="Greater London"/>
    <s v="Bromley"/>
    <s v="3KB F"/>
    <n v="773"/>
    <s v="31-Oct-2021"/>
    <n v="0"/>
    <n v="13200"/>
    <n v="300000"/>
    <b v="0"/>
    <s v="AST"/>
    <d v="2018-11-01T00:00:00"/>
    <s v="AST"/>
    <x v="401"/>
  </r>
  <r>
    <s v="4"/>
    <s v="Yew Tree Close"/>
    <s v="EX4"/>
    <s v="Exeter"/>
    <s v="Exeter"/>
    <s v="6KB H"/>
    <n v="1096"/>
    <s v="30-Nov-2021"/>
    <n v="0"/>
    <n v="14448"/>
    <n v="270000"/>
    <b v="1"/>
    <s v="AST"/>
    <d v="2015-12-01T00:00:00"/>
    <s v="AST"/>
    <x v="402"/>
  </r>
  <r>
    <s v="78"/>
    <s v="Eaton Manor"/>
    <s v="BN3 3PT"/>
    <s v="Hove (EM)"/>
    <s v="South Coast"/>
    <s v="3K2B"/>
    <n v="725"/>
    <s v="05-Apr-2022"/>
    <n v="0"/>
    <n v="13548"/>
    <n v="310000"/>
    <b v="1"/>
    <s v="AST"/>
    <d v="2018-04-06T00:00:00"/>
    <s v="AST"/>
    <x v="4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3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E15" firstHeaderRow="0" firstDataRow="1" firstDataCol="1"/>
  <pivotFields count="110">
    <pivotField showAll="0"/>
    <pivotField showAll="0"/>
    <pivotField showAll="0"/>
    <pivotField showAll="0"/>
    <pivotField showAll="0"/>
    <pivotField showAll="0"/>
    <pivotField showAll="0"/>
    <pivotField showAll="0"/>
    <pivotField showAll="0"/>
    <pivotField axis="axisRow" showAll="0">
      <items count="32">
        <item m="1" x="28"/>
        <item x="3"/>
        <item m="1" x="29"/>
        <item x="10"/>
        <item m="1" x="22"/>
        <item m="1" x="24"/>
        <item m="1" x="17"/>
        <item m="1" x="25"/>
        <item m="1" x="11"/>
        <item x="5"/>
        <item x="6"/>
        <item m="1" x="13"/>
        <item x="2"/>
        <item m="1" x="21"/>
        <item m="1" x="12"/>
        <item m="1" x="16"/>
        <item m="1" x="18"/>
        <item x="4"/>
        <item m="1" x="23"/>
        <item m="1" x="27"/>
        <item m="1" x="30"/>
        <item x="9"/>
        <item m="1" x="20"/>
        <item m="1" x="15"/>
        <item m="1" x="26"/>
        <item x="0"/>
        <item m="1" x="14"/>
        <item x="1"/>
        <item x="7"/>
        <item m="1" x="19"/>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defaultSubtotal="0"/>
    <pivotField showAll="0" defaultSubtotal="0"/>
    <pivotField showAll="0"/>
    <pivotField showAll="0"/>
    <pivotField showAll="0"/>
  </pivotFields>
  <rowFields count="1">
    <field x="9"/>
  </rowFields>
  <rowItems count="12">
    <i>
      <x v="1"/>
    </i>
    <i>
      <x v="3"/>
    </i>
    <i>
      <x v="9"/>
    </i>
    <i>
      <x v="10"/>
    </i>
    <i>
      <x v="12"/>
    </i>
    <i>
      <x v="17"/>
    </i>
    <i>
      <x v="21"/>
    </i>
    <i>
      <x v="25"/>
    </i>
    <i>
      <x v="27"/>
    </i>
    <i>
      <x v="28"/>
    </i>
    <i>
      <x v="30"/>
    </i>
    <i t="grand">
      <x/>
    </i>
  </rowItems>
  <colFields count="1">
    <field x="-2"/>
  </colFields>
  <colItems count="4">
    <i>
      <x/>
    </i>
    <i i="1">
      <x v="1"/>
    </i>
    <i i="2">
      <x v="2"/>
    </i>
    <i i="3">
      <x v="3"/>
    </i>
  </colItems>
  <dataFields count="4">
    <dataField name="Count of AST Rent p.a." fld="24" subtotal="count" baseField="0" baseItem="0"/>
    <dataField name="Sum of Asking Price" fld="49" baseField="9" baseItem="27"/>
    <dataField name="Sum of AST Investment Value" fld="104" baseField="9" baseItem="27"/>
    <dataField name="Sum of AST Rent p.a.2" fld="24" baseField="9" baseItem="27"/>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3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R1:S60" firstHeaderRow="1" firstDataRow="1" firstDataCol="1"/>
  <pivotFields count="17">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5">
        <item x="0"/>
        <item x="1"/>
        <item x="2"/>
        <item x="3"/>
        <item x="4"/>
        <item x="5"/>
        <item x="6"/>
        <item x="7"/>
        <item x="8"/>
        <item x="9"/>
        <item x="10"/>
        <item x="11"/>
        <item x="12"/>
        <item x="13"/>
        <item t="default"/>
      </items>
    </pivotField>
    <pivotField axis="axisRow" showAll="0" defaultSubtotal="0">
      <items count="15">
        <item x="0"/>
        <item x="1"/>
        <item x="2"/>
        <item x="3"/>
        <item x="4"/>
        <item x="5"/>
        <item x="6"/>
        <item x="7"/>
        <item x="8"/>
        <item x="9"/>
        <item x="10"/>
        <item x="11"/>
        <item x="12"/>
        <item x="13"/>
        <item x="14"/>
      </items>
    </pivotField>
  </pivotFields>
  <rowFields count="2">
    <field x="16"/>
    <field x="15"/>
  </rowFields>
  <rowItems count="59">
    <i>
      <x v="1"/>
    </i>
    <i r="1">
      <x v="8"/>
    </i>
    <i>
      <x v="3"/>
    </i>
    <i r="1">
      <x v="7"/>
    </i>
    <i>
      <x v="6"/>
    </i>
    <i r="1">
      <x v="3"/>
    </i>
    <i>
      <x v="7"/>
    </i>
    <i r="1">
      <x v="4"/>
    </i>
    <i r="1">
      <x v="5"/>
    </i>
    <i>
      <x v="8"/>
    </i>
    <i r="1">
      <x v="4"/>
    </i>
    <i r="1">
      <x v="5"/>
    </i>
    <i r="1">
      <x v="7"/>
    </i>
    <i r="1">
      <x v="8"/>
    </i>
    <i r="1">
      <x v="10"/>
    </i>
    <i>
      <x v="9"/>
    </i>
    <i r="1">
      <x v="3"/>
    </i>
    <i r="1">
      <x v="4"/>
    </i>
    <i r="1">
      <x v="5"/>
    </i>
    <i r="1">
      <x v="6"/>
    </i>
    <i r="1">
      <x v="7"/>
    </i>
    <i r="1">
      <x v="8"/>
    </i>
    <i r="1">
      <x v="9"/>
    </i>
    <i r="1">
      <x v="10"/>
    </i>
    <i r="1">
      <x v="11"/>
    </i>
    <i r="1">
      <x v="12"/>
    </i>
    <i>
      <x v="10"/>
    </i>
    <i r="1">
      <x v="1"/>
    </i>
    <i r="1">
      <x v="2"/>
    </i>
    <i r="1">
      <x v="3"/>
    </i>
    <i r="1">
      <x v="4"/>
    </i>
    <i r="1">
      <x v="5"/>
    </i>
    <i r="1">
      <x v="6"/>
    </i>
    <i r="1">
      <x v="7"/>
    </i>
    <i r="1">
      <x v="8"/>
    </i>
    <i r="1">
      <x v="9"/>
    </i>
    <i r="1">
      <x v="10"/>
    </i>
    <i r="1">
      <x v="11"/>
    </i>
    <i r="1">
      <x v="12"/>
    </i>
    <i>
      <x v="11"/>
    </i>
    <i r="1">
      <x v="1"/>
    </i>
    <i r="1">
      <x v="2"/>
    </i>
    <i r="1">
      <x v="3"/>
    </i>
    <i r="1">
      <x v="4"/>
    </i>
    <i r="1">
      <x v="5"/>
    </i>
    <i r="1">
      <x v="6"/>
    </i>
    <i r="1">
      <x v="8"/>
    </i>
    <i r="1">
      <x v="9"/>
    </i>
    <i r="1">
      <x v="10"/>
    </i>
    <i r="1">
      <x v="11"/>
    </i>
    <i>
      <x v="12"/>
    </i>
    <i r="1">
      <x v="1"/>
    </i>
    <i r="1">
      <x v="2"/>
    </i>
    <i r="1">
      <x v="3"/>
    </i>
    <i r="1">
      <x v="10"/>
    </i>
    <i r="1">
      <x v="11"/>
    </i>
    <i>
      <x v="13"/>
    </i>
    <i r="1">
      <x v="4"/>
    </i>
    <i t="grand">
      <x/>
    </i>
  </rowItems>
  <colItems count="1">
    <i/>
  </colItems>
  <dataFields count="1">
    <dataField name="Count of FlatNo" fld="0" subtotal="count" baseField="0" baseItem="0"/>
  </dataFields>
  <chartFormats count="1">
    <chartFormat chart="0"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17"/>
  <sheetViews>
    <sheetView workbookViewId="0">
      <selection activeCell="C11" sqref="C11"/>
    </sheetView>
  </sheetViews>
  <sheetFormatPr defaultRowHeight="14.6" x14ac:dyDescent="0.4"/>
  <cols>
    <col min="1" max="1" width="13.84375" customWidth="1"/>
    <col min="2" max="2" width="20.23046875" bestFit="1" customWidth="1"/>
    <col min="3" max="3" width="17.765625" customWidth="1"/>
    <col min="4" max="4" width="26.3046875" customWidth="1"/>
    <col min="5" max="5" width="19.84375" bestFit="1" customWidth="1"/>
    <col min="7" max="7" width="13.84375" bestFit="1" customWidth="1"/>
    <col min="9" max="10" width="13.3046875" bestFit="1" customWidth="1"/>
    <col min="11" max="11" width="12.23046875" bestFit="1" customWidth="1"/>
    <col min="13" max="13" width="10.3046875" bestFit="1" customWidth="1"/>
    <col min="14" max="14" width="12.3046875" bestFit="1" customWidth="1"/>
  </cols>
  <sheetData>
    <row r="3" spans="1:14" ht="45.45" x14ac:dyDescent="0.4">
      <c r="A3" s="5" t="s">
        <v>939</v>
      </c>
      <c r="B3" t="s">
        <v>942</v>
      </c>
      <c r="C3" t="s">
        <v>943</v>
      </c>
      <c r="D3" t="s">
        <v>945</v>
      </c>
      <c r="E3" t="s">
        <v>944</v>
      </c>
      <c r="G3" s="8" t="s">
        <v>946</v>
      </c>
      <c r="H3" s="9" t="s">
        <v>947</v>
      </c>
      <c r="I3" s="9" t="s">
        <v>948</v>
      </c>
      <c r="J3" s="9" t="s">
        <v>949</v>
      </c>
      <c r="K3" s="9" t="s">
        <v>950</v>
      </c>
      <c r="L3" s="9" t="s">
        <v>951</v>
      </c>
      <c r="M3" s="9" t="s">
        <v>952</v>
      </c>
      <c r="N3" s="10" t="s">
        <v>953</v>
      </c>
    </row>
    <row r="4" spans="1:14" x14ac:dyDescent="0.4">
      <c r="A4" s="6" t="s">
        <v>156</v>
      </c>
      <c r="B4" s="7">
        <v>35</v>
      </c>
      <c r="C4" s="7">
        <v>8920000</v>
      </c>
      <c r="D4" s="7">
        <v>8474000</v>
      </c>
      <c r="E4" s="7">
        <v>423737</v>
      </c>
      <c r="G4" s="11" t="str">
        <f>A5</f>
        <v>Central London</v>
      </c>
      <c r="H4" s="11">
        <f>GETPIVOTDATA("Count of AST Rent p.a.",$A$3,"City","Central London")</f>
        <v>224</v>
      </c>
      <c r="I4" s="12">
        <f>GETPIVOTDATA("Sum of Asking Price",$A$3,"City","Central London")</f>
        <v>173320000</v>
      </c>
      <c r="J4" s="12">
        <f>GETPIVOTDATA("Sum of AST Investment Value",$A$3,"City","Central London")</f>
        <v>164654000</v>
      </c>
      <c r="K4" s="12">
        <f>GETPIVOTDATA("Sum of AST Rent p.a.2",$A$3,"City","Central London")</f>
        <v>6408377</v>
      </c>
      <c r="L4" s="12">
        <f>K4/H4/52</f>
        <v>550.16972870879113</v>
      </c>
      <c r="M4" s="12">
        <f>K4/12/H4</f>
        <v>2384.0688244047619</v>
      </c>
      <c r="N4" s="12">
        <f>J4/H4</f>
        <v>735062.5</v>
      </c>
    </row>
    <row r="5" spans="1:14" x14ac:dyDescent="0.4">
      <c r="A5" s="6" t="s">
        <v>936</v>
      </c>
      <c r="B5" s="7">
        <v>224</v>
      </c>
      <c r="C5" s="7">
        <v>173320000</v>
      </c>
      <c r="D5" s="7">
        <v>164654000</v>
      </c>
      <c r="E5" s="7">
        <v>6408377</v>
      </c>
      <c r="G5" s="11" t="str">
        <f>A8</f>
        <v>Greater London</v>
      </c>
      <c r="H5" s="11">
        <f>GETPIVOTDATA("Count of AST Rent p.a.",$A$3,"City","Greater London")</f>
        <v>310</v>
      </c>
      <c r="I5" s="12">
        <f>GETPIVOTDATA("Sum of Asking Price",$A$3,"City","Greater London")</f>
        <v>152775500</v>
      </c>
      <c r="J5" s="12">
        <f>GETPIVOTDATA("Sum of AST Investment Value",$A$3,"City","Greater London")</f>
        <v>145136725</v>
      </c>
      <c r="K5" s="12">
        <f>GETPIVOTDATA("Sum of AST Rent p.a.2",$A$3,"City","Greater London")</f>
        <v>5847433</v>
      </c>
      <c r="L5" s="12">
        <f t="shared" ref="L5:L14" si="0">K5/H5/52</f>
        <v>362.74398263027291</v>
      </c>
      <c r="M5" s="12">
        <f t="shared" ref="M5:M14" si="1">K5/12/H5</f>
        <v>1571.8905913978494</v>
      </c>
      <c r="N5" s="12">
        <f t="shared" ref="N5:N14" si="2">J5/H5</f>
        <v>468182.98387096776</v>
      </c>
    </row>
    <row r="6" spans="1:14" x14ac:dyDescent="0.4">
      <c r="A6" s="6" t="s">
        <v>86</v>
      </c>
      <c r="B6" s="7">
        <v>66</v>
      </c>
      <c r="C6" s="7">
        <v>13155000</v>
      </c>
      <c r="D6" s="7">
        <v>12497250</v>
      </c>
      <c r="E6" s="7">
        <v>701541</v>
      </c>
      <c r="G6" s="11" t="str">
        <f>A4</f>
        <v>Brighton</v>
      </c>
      <c r="H6" s="11">
        <f>GETPIVOTDATA("Count of AST Rent p.a.",$A$3,"City","Brighton")</f>
        <v>35</v>
      </c>
      <c r="I6" s="12">
        <f>GETPIVOTDATA("Sum of Asking Price",$A$3,"City","Brighton")</f>
        <v>8920000</v>
      </c>
      <c r="J6" s="12">
        <f>GETPIVOTDATA("Sum of AST Investment Value",$A$3,"City","Brighton")</f>
        <v>8474000</v>
      </c>
      <c r="K6" s="12">
        <f>GETPIVOTDATA("Sum of AST Rent p.a.2",$A$3,"City","Brighton")</f>
        <v>423737</v>
      </c>
      <c r="L6" s="12">
        <f t="shared" si="0"/>
        <v>232.82252747252747</v>
      </c>
      <c r="M6" s="12">
        <f t="shared" si="1"/>
        <v>1008.8976190476189</v>
      </c>
      <c r="N6" s="12">
        <f t="shared" si="2"/>
        <v>242114.28571428571</v>
      </c>
    </row>
    <row r="7" spans="1:14" x14ac:dyDescent="0.4">
      <c r="A7" s="6" t="s">
        <v>938</v>
      </c>
      <c r="B7" s="7">
        <v>15</v>
      </c>
      <c r="C7" s="7">
        <v>2630000</v>
      </c>
      <c r="D7" s="7">
        <v>2498500</v>
      </c>
      <c r="E7" s="7">
        <v>146506</v>
      </c>
      <c r="G7" s="11" t="str">
        <f>A6</f>
        <v>Exeter</v>
      </c>
      <c r="H7" s="11">
        <f>GETPIVOTDATA("Count of AST Rent p.a.",$A$3,"City","Exeter")</f>
        <v>66</v>
      </c>
      <c r="I7" s="12">
        <f>GETPIVOTDATA("Sum of Asking Price",$A$3,"City","Exeter")</f>
        <v>13155000</v>
      </c>
      <c r="J7" s="12">
        <f>GETPIVOTDATA("Sum of AST Investment Value",$A$3,"City","Exeter")</f>
        <v>12497250</v>
      </c>
      <c r="K7" s="12">
        <f>GETPIVOTDATA("Sum of AST Rent p.a.2",$A$3,"City","Exeter")</f>
        <v>701541</v>
      </c>
      <c r="L7" s="12">
        <f t="shared" si="0"/>
        <v>204.41171328671328</v>
      </c>
      <c r="M7" s="12">
        <f t="shared" si="1"/>
        <v>885.78409090909088</v>
      </c>
      <c r="N7" s="12">
        <f t="shared" si="2"/>
        <v>189352.27272727274</v>
      </c>
    </row>
    <row r="8" spans="1:14" x14ac:dyDescent="0.4">
      <c r="A8" s="6" t="s">
        <v>935</v>
      </c>
      <c r="B8" s="7">
        <v>310</v>
      </c>
      <c r="C8" s="7">
        <v>152775500</v>
      </c>
      <c r="D8" s="7">
        <v>145136725</v>
      </c>
      <c r="E8" s="7">
        <v>5847433</v>
      </c>
      <c r="G8" s="11" t="str">
        <f>A7</f>
        <v>Exeter (SPH)</v>
      </c>
      <c r="H8" s="11">
        <f>GETPIVOTDATA("Count of AST Rent p.a.",$A$3,"City","Exeter (SPH)")</f>
        <v>15</v>
      </c>
      <c r="I8" s="12">
        <f>GETPIVOTDATA("Sum of Asking Price",$A$3,"City","Exeter (SPH)")</f>
        <v>2630000</v>
      </c>
      <c r="J8" s="12">
        <f>GETPIVOTDATA("Sum of AST Investment Value",$A$3,"City","Exeter (SPH)")</f>
        <v>2498500</v>
      </c>
      <c r="K8" s="12">
        <f>GETPIVOTDATA("Sum of AST Rent p.a.2",$A$3,"City","Exeter (SPH)")</f>
        <v>146506</v>
      </c>
      <c r="L8" s="12">
        <f t="shared" si="0"/>
        <v>187.82820512820516</v>
      </c>
      <c r="M8" s="12">
        <f t="shared" si="1"/>
        <v>813.92222222222222</v>
      </c>
      <c r="N8" s="12">
        <f t="shared" si="2"/>
        <v>166566.66666666666</v>
      </c>
    </row>
    <row r="9" spans="1:14" x14ac:dyDescent="0.4">
      <c r="A9" s="6" t="s">
        <v>937</v>
      </c>
      <c r="B9" s="7">
        <v>129</v>
      </c>
      <c r="C9" s="7">
        <v>40467500</v>
      </c>
      <c r="D9" s="7">
        <v>38444125</v>
      </c>
      <c r="E9" s="7">
        <v>1924558</v>
      </c>
      <c r="G9" s="11" t="str">
        <f>A9</f>
        <v>Hove (EM)</v>
      </c>
      <c r="H9" s="11">
        <f>GETPIVOTDATA("Count of AST Rent p.a.",$A$3,"City","Hove (EM)")</f>
        <v>129</v>
      </c>
      <c r="I9" s="12">
        <f>GETPIVOTDATA("Sum of Asking Price",$A$3,"City","Hove (EM)")</f>
        <v>40467500</v>
      </c>
      <c r="J9" s="12">
        <f>GETPIVOTDATA("Sum of AST Investment Value",$A$3,"City","Hove (EM)")</f>
        <v>38444125</v>
      </c>
      <c r="K9" s="12">
        <f>GETPIVOTDATA("Sum of AST Rent p.a.2",$A$3,"City","Hove (EM)")</f>
        <v>1924558</v>
      </c>
      <c r="L9" s="12">
        <f t="shared" si="0"/>
        <v>286.90488968395942</v>
      </c>
      <c r="M9" s="12">
        <f t="shared" si="1"/>
        <v>1243.2545219638243</v>
      </c>
      <c r="N9" s="12">
        <f t="shared" si="2"/>
        <v>298016.47286821704</v>
      </c>
    </row>
    <row r="10" spans="1:14" x14ac:dyDescent="0.4">
      <c r="A10" s="6" t="s">
        <v>139</v>
      </c>
      <c r="B10" s="7">
        <v>8</v>
      </c>
      <c r="C10" s="7">
        <v>2480000</v>
      </c>
      <c r="D10" s="7">
        <v>2356000</v>
      </c>
      <c r="E10" s="7">
        <v>95988</v>
      </c>
      <c r="G10" s="11" t="str">
        <f>A10</f>
        <v>Lymington</v>
      </c>
      <c r="H10" s="11">
        <f>GETPIVOTDATA("Count of AST Rent p.a.",$A$3,"City","Lymington")</f>
        <v>8</v>
      </c>
      <c r="I10" s="12">
        <f>GETPIVOTDATA("Sum of Asking Price",$A$3,"City","Lymington")</f>
        <v>2480000</v>
      </c>
      <c r="J10" s="12">
        <f>GETPIVOTDATA("Sum of AST Investment Value",$A$3,"City","Lymington")</f>
        <v>2356000</v>
      </c>
      <c r="K10" s="12">
        <f>GETPIVOTDATA("Sum of AST Rent p.a.2",$A$3,"City","Lymington")</f>
        <v>95988</v>
      </c>
      <c r="L10" s="12">
        <f t="shared" si="0"/>
        <v>230.74038461538461</v>
      </c>
      <c r="M10" s="12">
        <f t="shared" si="1"/>
        <v>999.875</v>
      </c>
      <c r="N10" s="12">
        <f t="shared" si="2"/>
        <v>294500</v>
      </c>
    </row>
    <row r="11" spans="1:14" x14ac:dyDescent="0.4">
      <c r="A11" s="6" t="s">
        <v>869</v>
      </c>
      <c r="B11" s="7">
        <v>32</v>
      </c>
      <c r="C11" s="7">
        <v>5355000</v>
      </c>
      <c r="D11" s="7">
        <v>5087250</v>
      </c>
      <c r="E11" s="7">
        <v>328081</v>
      </c>
      <c r="G11" s="11" t="str">
        <f>A11</f>
        <v>Southampton</v>
      </c>
      <c r="H11" s="11">
        <f>GETPIVOTDATA("Count of AST Rent p.a.",$A$3,"City","Southampton")</f>
        <v>32</v>
      </c>
      <c r="I11" s="12">
        <f>GETPIVOTDATA("Sum of Asking Price",$A$3,"City","Southampton")</f>
        <v>5355000</v>
      </c>
      <c r="J11" s="12">
        <f>GETPIVOTDATA("Sum of AST Investment Value",$A$3,"City","Southampton")</f>
        <v>5087250</v>
      </c>
      <c r="K11" s="12">
        <f>GETPIVOTDATA("Sum of AST Rent p.a.2",$A$3,"City","Southampton")</f>
        <v>328081</v>
      </c>
      <c r="L11" s="12">
        <f t="shared" si="0"/>
        <v>197.1640625</v>
      </c>
      <c r="M11" s="12">
        <f t="shared" si="1"/>
        <v>854.37760416666663</v>
      </c>
      <c r="N11" s="12">
        <f t="shared" si="2"/>
        <v>158976.5625</v>
      </c>
    </row>
    <row r="12" spans="1:14" x14ac:dyDescent="0.4">
      <c r="A12" s="6" t="s">
        <v>82</v>
      </c>
      <c r="B12" s="7">
        <v>40</v>
      </c>
      <c r="C12" s="7">
        <v>11895000</v>
      </c>
      <c r="D12" s="7">
        <v>11300250</v>
      </c>
      <c r="E12" s="7">
        <v>550033</v>
      </c>
      <c r="G12" s="11" t="str">
        <f>A12</f>
        <v>Surrey</v>
      </c>
      <c r="H12" s="11">
        <f>GETPIVOTDATA("Count of AST Rent p.a.",$A$3,"City","Surrey")</f>
        <v>40</v>
      </c>
      <c r="I12" s="12">
        <f>GETPIVOTDATA("Sum of Asking Price",$A$3,"City","Surrey")</f>
        <v>11895000</v>
      </c>
      <c r="J12" s="12">
        <f>GETPIVOTDATA("Sum of AST Investment Value",$A$3,"City","Surrey")</f>
        <v>11300250</v>
      </c>
      <c r="K12" s="12">
        <f>GETPIVOTDATA("Sum of AST Rent p.a.2",$A$3,"City","Surrey")</f>
        <v>550033</v>
      </c>
      <c r="L12" s="12">
        <f t="shared" si="0"/>
        <v>264.43894230769234</v>
      </c>
      <c r="M12" s="12">
        <f t="shared" si="1"/>
        <v>1145.9020833333334</v>
      </c>
      <c r="N12" s="12">
        <f t="shared" si="2"/>
        <v>282506.25</v>
      </c>
    </row>
    <row r="13" spans="1:14" x14ac:dyDescent="0.4">
      <c r="A13" s="6" t="s">
        <v>408</v>
      </c>
      <c r="B13" s="7">
        <v>2</v>
      </c>
      <c r="C13" s="7">
        <v>600000</v>
      </c>
      <c r="D13" s="7">
        <v>570000</v>
      </c>
      <c r="E13" s="7">
        <v>18504</v>
      </c>
      <c r="G13" s="11" t="str">
        <f>A13</f>
        <v>Taunton</v>
      </c>
      <c r="H13" s="11">
        <f>GETPIVOTDATA("Count of AST Rent p.a.",$A$3,"City","Taunton")</f>
        <v>2</v>
      </c>
      <c r="I13" s="12">
        <f>GETPIVOTDATA("Sum of Asking Price",$A$3,"City","Taunton")</f>
        <v>600000</v>
      </c>
      <c r="J13" s="12">
        <f>GETPIVOTDATA("Sum of AST Investment Value",$A$3,"City","Taunton")</f>
        <v>570000</v>
      </c>
      <c r="K13" s="12">
        <f>GETPIVOTDATA("Sum of AST Rent p.a.2",$A$3,"City","Taunton")</f>
        <v>18504</v>
      </c>
      <c r="L13" s="12">
        <f t="shared" si="0"/>
        <v>177.92307692307693</v>
      </c>
      <c r="M13" s="12">
        <f t="shared" si="1"/>
        <v>771</v>
      </c>
      <c r="N13" s="12">
        <f t="shared" si="2"/>
        <v>285000</v>
      </c>
    </row>
    <row r="14" spans="1:14" x14ac:dyDescent="0.4">
      <c r="A14" s="6" t="s">
        <v>940</v>
      </c>
      <c r="B14" s="7"/>
      <c r="C14" s="7"/>
      <c r="D14" s="7"/>
      <c r="E14" s="7"/>
      <c r="G14" s="13" t="s">
        <v>954</v>
      </c>
      <c r="H14" s="13">
        <f>SUM(H4:H13)</f>
        <v>861</v>
      </c>
      <c r="I14" s="14">
        <f>SUM(I4:I13)</f>
        <v>411598000</v>
      </c>
      <c r="J14" s="14">
        <f>SUM(J4:J13)</f>
        <v>391018100</v>
      </c>
      <c r="K14" s="14">
        <f>SUM(K4:K13)</f>
        <v>16444758</v>
      </c>
      <c r="L14" s="14">
        <f t="shared" si="0"/>
        <v>367.30005360493163</v>
      </c>
      <c r="M14" s="14">
        <f t="shared" si="1"/>
        <v>1591.6335656213705</v>
      </c>
      <c r="N14" s="14">
        <f t="shared" si="2"/>
        <v>454144.13472706155</v>
      </c>
    </row>
    <row r="15" spans="1:14" x14ac:dyDescent="0.4">
      <c r="A15" s="6" t="s">
        <v>941</v>
      </c>
      <c r="B15" s="7">
        <v>861</v>
      </c>
      <c r="C15" s="7">
        <v>411598000</v>
      </c>
      <c r="D15" s="7">
        <v>391018100</v>
      </c>
      <c r="E15" s="7">
        <v>16444758</v>
      </c>
    </row>
    <row r="17" spans="10:10" x14ac:dyDescent="0.4">
      <c r="J17">
        <f>J14/I14</f>
        <v>0.95</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91"/>
  <sheetViews>
    <sheetView tabSelected="1" topLeftCell="A772" workbookViewId="0">
      <pane xSplit="2" topLeftCell="F1" activePane="topRight" state="frozen"/>
      <selection pane="topRight" activeCell="P782" sqref="P782"/>
    </sheetView>
  </sheetViews>
  <sheetFormatPr defaultColWidth="8.84375" defaultRowHeight="14.6" x14ac:dyDescent="0.4"/>
  <cols>
    <col min="1" max="1" width="8.84375" style="15"/>
    <col min="2" max="2" width="15.4609375" style="15" customWidth="1"/>
    <col min="3" max="3" width="8.84375" style="15"/>
    <col min="4" max="4" width="25" style="15" customWidth="1"/>
    <col min="5" max="7" width="8.84375" style="15"/>
    <col min="8" max="8" width="14.69140625" style="22" bestFit="1" customWidth="1"/>
    <col min="9" max="13" width="8.84375" style="15"/>
    <col min="14" max="14" width="20" style="15" bestFit="1" customWidth="1"/>
    <col min="15" max="15" width="16.4609375" style="15" bestFit="1" customWidth="1"/>
    <col min="16" max="16" width="18.23046875" customWidth="1"/>
    <col min="17" max="17" width="23.61328125" style="15" customWidth="1"/>
    <col min="18" max="18" width="12.3828125" style="15" bestFit="1" customWidth="1"/>
    <col min="19" max="19" width="14" style="15" bestFit="1" customWidth="1"/>
    <col min="20" max="16384" width="8.84375" style="15"/>
  </cols>
  <sheetData>
    <row r="1" spans="1:20" ht="12.75" customHeight="1" x14ac:dyDescent="0.4">
      <c r="A1" s="16" t="s">
        <v>0</v>
      </c>
      <c r="B1" s="16" t="s">
        <v>1</v>
      </c>
      <c r="C1" s="16" t="s">
        <v>2</v>
      </c>
      <c r="D1" s="16" t="s">
        <v>3</v>
      </c>
      <c r="E1" s="16" t="s">
        <v>4</v>
      </c>
      <c r="F1" s="16" t="s">
        <v>5</v>
      </c>
      <c r="G1" s="16" t="s">
        <v>6</v>
      </c>
      <c r="H1" s="20" t="s">
        <v>7</v>
      </c>
      <c r="I1" s="16" t="s">
        <v>8</v>
      </c>
      <c r="J1" s="16" t="s">
        <v>9</v>
      </c>
      <c r="K1" s="16" t="s">
        <v>11</v>
      </c>
      <c r="L1" s="16" t="s">
        <v>12</v>
      </c>
      <c r="M1" s="16" t="s">
        <v>13</v>
      </c>
      <c r="N1" s="16" t="s">
        <v>14</v>
      </c>
      <c r="O1" s="16" t="s">
        <v>15</v>
      </c>
      <c r="P1" s="23" t="s">
        <v>955</v>
      </c>
      <c r="R1" s="5" t="s">
        <v>939</v>
      </c>
      <c r="S1" t="s">
        <v>978</v>
      </c>
      <c r="T1"/>
    </row>
    <row r="2" spans="1:20" ht="12.75" customHeight="1" x14ac:dyDescent="0.4">
      <c r="A2" s="1" t="s">
        <v>24</v>
      </c>
      <c r="B2" s="1" t="s">
        <v>844</v>
      </c>
      <c r="C2" s="1" t="s">
        <v>101</v>
      </c>
      <c r="D2" s="1" t="s">
        <v>935</v>
      </c>
      <c r="E2" s="1" t="s">
        <v>102</v>
      </c>
      <c r="F2" s="1" t="s">
        <v>103</v>
      </c>
      <c r="G2" s="2">
        <v>998</v>
      </c>
      <c r="H2" s="21" t="s">
        <v>850</v>
      </c>
      <c r="I2" s="2">
        <v>0</v>
      </c>
      <c r="J2" s="2">
        <v>14400</v>
      </c>
      <c r="K2" s="2">
        <v>790000</v>
      </c>
      <c r="L2" s="2" t="b">
        <v>0</v>
      </c>
      <c r="M2" s="1" t="s">
        <v>23</v>
      </c>
      <c r="N2" s="3">
        <v>36678</v>
      </c>
      <c r="O2" s="1" t="s">
        <v>23</v>
      </c>
      <c r="P2" s="24">
        <f t="shared" ref="P2:P65" si="0">DATEVALUE(H2)</f>
        <v>40421</v>
      </c>
      <c r="R2" s="6" t="s">
        <v>956</v>
      </c>
      <c r="S2" s="7"/>
      <c r="T2"/>
    </row>
    <row r="3" spans="1:20" ht="12.75" customHeight="1" x14ac:dyDescent="0.4">
      <c r="A3" s="1" t="s">
        <v>192</v>
      </c>
      <c r="B3" s="1" t="s">
        <v>386</v>
      </c>
      <c r="C3" s="1" t="s">
        <v>387</v>
      </c>
      <c r="D3" s="1" t="s">
        <v>935</v>
      </c>
      <c r="E3" s="1" t="s">
        <v>102</v>
      </c>
      <c r="F3" s="1" t="s">
        <v>40</v>
      </c>
      <c r="G3" s="2">
        <v>873</v>
      </c>
      <c r="H3" s="21" t="s">
        <v>401</v>
      </c>
      <c r="I3" s="2">
        <v>0</v>
      </c>
      <c r="J3" s="2">
        <v>20020</v>
      </c>
      <c r="K3" s="2">
        <v>750000</v>
      </c>
      <c r="L3" s="2" t="b">
        <v>0</v>
      </c>
      <c r="M3" s="1" t="s">
        <v>23</v>
      </c>
      <c r="N3" s="3">
        <v>40362</v>
      </c>
      <c r="O3" s="1" t="s">
        <v>23</v>
      </c>
      <c r="P3" s="24">
        <f t="shared" si="0"/>
        <v>41092</v>
      </c>
      <c r="R3" s="25" t="s">
        <v>957</v>
      </c>
      <c r="S3" s="7">
        <v>1</v>
      </c>
      <c r="T3"/>
    </row>
    <row r="4" spans="1:20" ht="12.75" customHeight="1" x14ac:dyDescent="0.4">
      <c r="A4" s="1" t="s">
        <v>44</v>
      </c>
      <c r="B4" s="1" t="s">
        <v>844</v>
      </c>
      <c r="C4" s="1" t="s">
        <v>101</v>
      </c>
      <c r="D4" s="1" t="s">
        <v>935</v>
      </c>
      <c r="E4" s="1" t="s">
        <v>102</v>
      </c>
      <c r="F4" s="1" t="s">
        <v>845</v>
      </c>
      <c r="G4" s="2">
        <v>878</v>
      </c>
      <c r="H4" s="21" t="s">
        <v>846</v>
      </c>
      <c r="I4" s="2">
        <v>0</v>
      </c>
      <c r="J4" s="2">
        <v>12240</v>
      </c>
      <c r="K4" s="2">
        <v>700000</v>
      </c>
      <c r="L4" s="2" t="b">
        <v>0</v>
      </c>
      <c r="M4" s="1" t="s">
        <v>23</v>
      </c>
      <c r="N4" s="3">
        <v>41000</v>
      </c>
      <c r="O4" s="1" t="s">
        <v>23</v>
      </c>
      <c r="P4" s="24">
        <f t="shared" si="0"/>
        <v>42094</v>
      </c>
      <c r="R4" s="6" t="s">
        <v>958</v>
      </c>
      <c r="S4" s="7"/>
      <c r="T4"/>
    </row>
    <row r="5" spans="1:20" ht="12.75" customHeight="1" x14ac:dyDescent="0.4">
      <c r="A5" s="1" t="s">
        <v>31</v>
      </c>
      <c r="B5" s="1" t="s">
        <v>386</v>
      </c>
      <c r="C5" s="1" t="s">
        <v>387</v>
      </c>
      <c r="D5" s="1" t="s">
        <v>935</v>
      </c>
      <c r="E5" s="1" t="s">
        <v>102</v>
      </c>
      <c r="F5" s="1" t="s">
        <v>40</v>
      </c>
      <c r="G5" s="2">
        <v>858</v>
      </c>
      <c r="H5" s="21" t="s">
        <v>392</v>
      </c>
      <c r="I5" s="2">
        <v>0</v>
      </c>
      <c r="J5" s="2">
        <v>18240</v>
      </c>
      <c r="K5" s="2">
        <v>750000</v>
      </c>
      <c r="L5" s="2" t="b">
        <v>0</v>
      </c>
      <c r="M5" s="1" t="s">
        <v>23</v>
      </c>
      <c r="N5" s="3">
        <v>36281</v>
      </c>
      <c r="O5" s="1" t="s">
        <v>23</v>
      </c>
      <c r="P5" s="24">
        <f t="shared" si="0"/>
        <v>42490</v>
      </c>
      <c r="R5" s="25" t="s">
        <v>959</v>
      </c>
      <c r="S5" s="7">
        <v>1</v>
      </c>
      <c r="T5"/>
    </row>
    <row r="6" spans="1:20" ht="12.75" customHeight="1" x14ac:dyDescent="0.4">
      <c r="A6" s="1" t="s">
        <v>48</v>
      </c>
      <c r="B6" s="1" t="s">
        <v>781</v>
      </c>
      <c r="C6" s="1" t="s">
        <v>782</v>
      </c>
      <c r="D6" s="1" t="s">
        <v>935</v>
      </c>
      <c r="E6" s="1" t="s">
        <v>102</v>
      </c>
      <c r="F6" s="1" t="s">
        <v>103</v>
      </c>
      <c r="G6" s="2">
        <v>1012</v>
      </c>
      <c r="H6" s="21" t="s">
        <v>785</v>
      </c>
      <c r="I6" s="2">
        <v>0</v>
      </c>
      <c r="J6" s="2">
        <v>24000</v>
      </c>
      <c r="K6" s="2">
        <v>800000</v>
      </c>
      <c r="L6" s="2" t="b">
        <v>0</v>
      </c>
      <c r="M6" s="1" t="s">
        <v>23</v>
      </c>
      <c r="N6" s="3">
        <v>41061</v>
      </c>
      <c r="O6" s="1" t="s">
        <v>23</v>
      </c>
      <c r="P6" s="24">
        <f t="shared" si="0"/>
        <v>42521</v>
      </c>
      <c r="R6" s="6" t="s">
        <v>960</v>
      </c>
      <c r="S6" s="7"/>
      <c r="T6"/>
    </row>
    <row r="7" spans="1:20" ht="12.75" customHeight="1" x14ac:dyDescent="0.4">
      <c r="A7" s="1" t="s">
        <v>150</v>
      </c>
      <c r="B7" s="1" t="s">
        <v>224</v>
      </c>
      <c r="C7" s="1" t="s">
        <v>225</v>
      </c>
      <c r="D7" s="1" t="s">
        <v>935</v>
      </c>
      <c r="E7" s="1" t="s">
        <v>122</v>
      </c>
      <c r="F7" s="1" t="s">
        <v>40</v>
      </c>
      <c r="G7" s="2">
        <v>686</v>
      </c>
      <c r="H7" s="21" t="s">
        <v>237</v>
      </c>
      <c r="I7" s="2">
        <v>0</v>
      </c>
      <c r="J7" s="2">
        <v>15600</v>
      </c>
      <c r="K7" s="2">
        <v>530000</v>
      </c>
      <c r="L7" s="2" t="b">
        <v>0</v>
      </c>
      <c r="M7" s="1" t="s">
        <v>23</v>
      </c>
      <c r="N7" s="3">
        <v>43198</v>
      </c>
      <c r="O7" s="1" t="s">
        <v>23</v>
      </c>
      <c r="P7" s="24">
        <f t="shared" si="0"/>
        <v>42832</v>
      </c>
      <c r="R7" s="25" t="s">
        <v>961</v>
      </c>
      <c r="S7" s="7">
        <v>1</v>
      </c>
      <c r="T7"/>
    </row>
    <row r="8" spans="1:20" ht="12.75" customHeight="1" x14ac:dyDescent="0.4">
      <c r="A8" s="1" t="s">
        <v>97</v>
      </c>
      <c r="B8" s="1" t="s">
        <v>728</v>
      </c>
      <c r="C8" s="1" t="s">
        <v>81</v>
      </c>
      <c r="D8" s="1" t="s">
        <v>935</v>
      </c>
      <c r="E8" s="1" t="s">
        <v>82</v>
      </c>
      <c r="F8" s="1" t="s">
        <v>72</v>
      </c>
      <c r="G8" s="2">
        <v>820</v>
      </c>
      <c r="H8" s="21" t="s">
        <v>732</v>
      </c>
      <c r="I8" s="2">
        <v>0</v>
      </c>
      <c r="J8" s="2">
        <v>19500</v>
      </c>
      <c r="K8" s="2">
        <v>575000</v>
      </c>
      <c r="L8" s="2" t="b">
        <v>1</v>
      </c>
      <c r="M8" s="1" t="s">
        <v>23</v>
      </c>
      <c r="N8" s="3">
        <v>42518</v>
      </c>
      <c r="O8" s="1" t="s">
        <v>23</v>
      </c>
      <c r="P8" s="24">
        <f t="shared" si="0"/>
        <v>42882</v>
      </c>
      <c r="R8" s="6" t="s">
        <v>962</v>
      </c>
      <c r="S8" s="7"/>
      <c r="T8"/>
    </row>
    <row r="9" spans="1:20" ht="12.75" customHeight="1" x14ac:dyDescent="0.4">
      <c r="A9" s="1" t="s">
        <v>248</v>
      </c>
      <c r="B9" s="1" t="s">
        <v>728</v>
      </c>
      <c r="C9" s="1" t="s">
        <v>81</v>
      </c>
      <c r="D9" s="1" t="s">
        <v>935</v>
      </c>
      <c r="E9" s="1" t="s">
        <v>82</v>
      </c>
      <c r="F9" s="1" t="s">
        <v>103</v>
      </c>
      <c r="G9" s="2">
        <v>861</v>
      </c>
      <c r="H9" s="21" t="s">
        <v>740</v>
      </c>
      <c r="I9" s="2">
        <v>0</v>
      </c>
      <c r="J9" s="2">
        <v>21300</v>
      </c>
      <c r="K9" s="2">
        <v>530000</v>
      </c>
      <c r="L9" s="2" t="b">
        <v>1</v>
      </c>
      <c r="M9" s="1" t="s">
        <v>23</v>
      </c>
      <c r="N9" s="3">
        <v>41460</v>
      </c>
      <c r="O9" s="1" t="s">
        <v>23</v>
      </c>
      <c r="P9" s="24">
        <f t="shared" si="0"/>
        <v>42920</v>
      </c>
      <c r="R9" s="25" t="s">
        <v>963</v>
      </c>
      <c r="S9" s="7">
        <v>1</v>
      </c>
      <c r="T9"/>
    </row>
    <row r="10" spans="1:20" ht="12.75" customHeight="1" x14ac:dyDescent="0.4">
      <c r="A10" s="1" t="s">
        <v>128</v>
      </c>
      <c r="B10" s="1" t="s">
        <v>728</v>
      </c>
      <c r="C10" s="1" t="s">
        <v>81</v>
      </c>
      <c r="D10" s="1" t="s">
        <v>935</v>
      </c>
      <c r="E10" s="1" t="s">
        <v>82</v>
      </c>
      <c r="F10" s="1" t="s">
        <v>72</v>
      </c>
      <c r="G10" s="2">
        <v>829</v>
      </c>
      <c r="H10" s="21" t="s">
        <v>738</v>
      </c>
      <c r="I10" s="2">
        <v>0</v>
      </c>
      <c r="J10" s="2">
        <v>19500</v>
      </c>
      <c r="K10" s="2">
        <v>575000</v>
      </c>
      <c r="L10" s="2" t="b">
        <v>1</v>
      </c>
      <c r="M10" s="1" t="s">
        <v>23</v>
      </c>
      <c r="N10" s="3">
        <v>42202</v>
      </c>
      <c r="O10" s="1" t="s">
        <v>23</v>
      </c>
      <c r="P10" s="24">
        <f t="shared" si="0"/>
        <v>42934</v>
      </c>
      <c r="R10" s="25" t="s">
        <v>964</v>
      </c>
      <c r="S10" s="7">
        <v>1</v>
      </c>
      <c r="T10"/>
    </row>
    <row r="11" spans="1:20" ht="12.75" customHeight="1" x14ac:dyDescent="0.4">
      <c r="A11" s="1" t="s">
        <v>94</v>
      </c>
      <c r="B11" s="1" t="s">
        <v>728</v>
      </c>
      <c r="C11" s="1" t="s">
        <v>81</v>
      </c>
      <c r="D11" s="1" t="s">
        <v>935</v>
      </c>
      <c r="E11" s="1" t="s">
        <v>82</v>
      </c>
      <c r="F11" s="1" t="s">
        <v>103</v>
      </c>
      <c r="G11" s="2">
        <v>861</v>
      </c>
      <c r="H11" s="21" t="s">
        <v>742</v>
      </c>
      <c r="I11" s="2">
        <v>0</v>
      </c>
      <c r="J11" s="2">
        <v>20880</v>
      </c>
      <c r="K11" s="2">
        <v>530000</v>
      </c>
      <c r="L11" s="2" t="b">
        <v>0</v>
      </c>
      <c r="M11" s="1" t="s">
        <v>23</v>
      </c>
      <c r="N11" s="3">
        <v>40397</v>
      </c>
      <c r="O11" s="1" t="s">
        <v>23</v>
      </c>
      <c r="P11" s="24">
        <f t="shared" si="0"/>
        <v>42953</v>
      </c>
      <c r="R11" s="6" t="s">
        <v>965</v>
      </c>
      <c r="S11" s="7"/>
      <c r="T11"/>
    </row>
    <row r="12" spans="1:20" ht="12.75" customHeight="1" x14ac:dyDescent="0.4">
      <c r="A12" s="1" t="s">
        <v>174</v>
      </c>
      <c r="B12" s="1" t="s">
        <v>728</v>
      </c>
      <c r="C12" s="1" t="s">
        <v>81</v>
      </c>
      <c r="D12" s="1" t="s">
        <v>935</v>
      </c>
      <c r="E12" s="1" t="s">
        <v>82</v>
      </c>
      <c r="F12" s="1" t="s">
        <v>103</v>
      </c>
      <c r="G12" s="2">
        <v>861</v>
      </c>
      <c r="H12" s="21" t="s">
        <v>734</v>
      </c>
      <c r="I12" s="2">
        <v>0</v>
      </c>
      <c r="J12" s="2">
        <v>20400</v>
      </c>
      <c r="K12" s="2">
        <v>530000</v>
      </c>
      <c r="L12" s="2" t="b">
        <v>0</v>
      </c>
      <c r="M12" s="1" t="s">
        <v>23</v>
      </c>
      <c r="N12" s="3">
        <v>42236</v>
      </c>
      <c r="O12" s="1" t="s">
        <v>23</v>
      </c>
      <c r="P12" s="24">
        <f t="shared" si="0"/>
        <v>42966</v>
      </c>
      <c r="R12" s="25" t="s">
        <v>963</v>
      </c>
      <c r="S12" s="7">
        <v>1</v>
      </c>
      <c r="T12"/>
    </row>
    <row r="13" spans="1:20" ht="12.75" customHeight="1" x14ac:dyDescent="0.4">
      <c r="A13" s="1" t="s">
        <v>168</v>
      </c>
      <c r="B13" s="1" t="s">
        <v>224</v>
      </c>
      <c r="C13" s="1" t="s">
        <v>225</v>
      </c>
      <c r="D13" s="1" t="s">
        <v>935</v>
      </c>
      <c r="E13" s="1" t="s">
        <v>122</v>
      </c>
      <c r="F13" s="1" t="s">
        <v>103</v>
      </c>
      <c r="G13" s="2">
        <v>746</v>
      </c>
      <c r="H13" s="21" t="s">
        <v>254</v>
      </c>
      <c r="I13" s="2">
        <v>0</v>
      </c>
      <c r="J13" s="2">
        <v>25224</v>
      </c>
      <c r="K13" s="2">
        <v>700000</v>
      </c>
      <c r="L13" s="2" t="b">
        <v>0</v>
      </c>
      <c r="M13" s="1" t="s">
        <v>23</v>
      </c>
      <c r="N13" s="3">
        <v>43346</v>
      </c>
      <c r="O13" s="1" t="s">
        <v>23</v>
      </c>
      <c r="P13" s="24">
        <f t="shared" si="0"/>
        <v>42973</v>
      </c>
      <c r="R13" s="25" t="s">
        <v>964</v>
      </c>
      <c r="S13" s="7">
        <v>1</v>
      </c>
      <c r="T13"/>
    </row>
    <row r="14" spans="1:20" ht="12.75" customHeight="1" x14ac:dyDescent="0.4">
      <c r="A14" s="1" t="s">
        <v>243</v>
      </c>
      <c r="B14" s="1" t="s">
        <v>728</v>
      </c>
      <c r="C14" s="1" t="s">
        <v>81</v>
      </c>
      <c r="D14" s="1" t="s">
        <v>935</v>
      </c>
      <c r="E14" s="1" t="s">
        <v>82</v>
      </c>
      <c r="F14" s="1" t="s">
        <v>103</v>
      </c>
      <c r="G14" s="2">
        <v>840</v>
      </c>
      <c r="H14" s="21" t="s">
        <v>739</v>
      </c>
      <c r="I14" s="2">
        <v>0</v>
      </c>
      <c r="J14" s="2">
        <v>20940</v>
      </c>
      <c r="K14" s="2">
        <v>530000</v>
      </c>
      <c r="L14" s="2" t="b">
        <v>0</v>
      </c>
      <c r="M14" s="1" t="s">
        <v>23</v>
      </c>
      <c r="N14" s="4">
        <v>40455</v>
      </c>
      <c r="O14" s="1" t="s">
        <v>23</v>
      </c>
      <c r="P14" s="24">
        <f t="shared" si="0"/>
        <v>43011</v>
      </c>
      <c r="R14" s="25" t="s">
        <v>959</v>
      </c>
      <c r="S14" s="7">
        <v>2</v>
      </c>
      <c r="T14"/>
    </row>
    <row r="15" spans="1:20" ht="12.75" customHeight="1" x14ac:dyDescent="0.4">
      <c r="A15" s="1" t="s">
        <v>229</v>
      </c>
      <c r="B15" s="1" t="s">
        <v>728</v>
      </c>
      <c r="C15" s="1" t="s">
        <v>81</v>
      </c>
      <c r="D15" s="1" t="s">
        <v>935</v>
      </c>
      <c r="E15" s="1" t="s">
        <v>82</v>
      </c>
      <c r="F15" s="1" t="s">
        <v>103</v>
      </c>
      <c r="G15" s="2">
        <v>826</v>
      </c>
      <c r="H15" s="21" t="s">
        <v>737</v>
      </c>
      <c r="I15" s="2">
        <v>0</v>
      </c>
      <c r="J15" s="2">
        <v>22464</v>
      </c>
      <c r="K15" s="2">
        <v>530000</v>
      </c>
      <c r="L15" s="2" t="b">
        <v>0</v>
      </c>
      <c r="M15" s="1" t="s">
        <v>23</v>
      </c>
      <c r="N15" s="4">
        <v>42654</v>
      </c>
      <c r="O15" s="1" t="s">
        <v>23</v>
      </c>
      <c r="P15" s="24">
        <f t="shared" si="0"/>
        <v>43018</v>
      </c>
      <c r="R15" s="25" t="s">
        <v>957</v>
      </c>
      <c r="S15" s="7">
        <v>3</v>
      </c>
      <c r="T15"/>
    </row>
    <row r="16" spans="1:20" ht="12.75" customHeight="1" x14ac:dyDescent="0.4">
      <c r="A16" s="1" t="s">
        <v>411</v>
      </c>
      <c r="B16" s="1" t="s">
        <v>412</v>
      </c>
      <c r="C16" s="1" t="s">
        <v>413</v>
      </c>
      <c r="D16" s="1" t="s">
        <v>408</v>
      </c>
      <c r="E16" s="1" t="s">
        <v>114</v>
      </c>
      <c r="F16" s="1" t="s">
        <v>120</v>
      </c>
      <c r="G16" s="2">
        <v>1056</v>
      </c>
      <c r="H16" s="21" t="s">
        <v>414</v>
      </c>
      <c r="I16" s="2">
        <v>0</v>
      </c>
      <c r="J16" s="2">
        <v>8424</v>
      </c>
      <c r="K16" s="2">
        <v>250000</v>
      </c>
      <c r="L16" s="2" t="b">
        <v>0</v>
      </c>
      <c r="M16" s="1" t="s">
        <v>23</v>
      </c>
      <c r="N16" s="4">
        <v>42675</v>
      </c>
      <c r="O16" s="1" t="s">
        <v>23</v>
      </c>
      <c r="P16" s="24">
        <f t="shared" si="0"/>
        <v>43039</v>
      </c>
      <c r="R16" s="25" t="s">
        <v>966</v>
      </c>
      <c r="S16" s="7">
        <v>3</v>
      </c>
      <c r="T16"/>
    </row>
    <row r="17" spans="1:20" ht="12.75" customHeight="1" x14ac:dyDescent="0.4">
      <c r="A17" s="1" t="s">
        <v>128</v>
      </c>
      <c r="B17" s="1" t="s">
        <v>781</v>
      </c>
      <c r="C17" s="1" t="s">
        <v>782</v>
      </c>
      <c r="D17" s="1" t="s">
        <v>935</v>
      </c>
      <c r="E17" s="1" t="s">
        <v>122</v>
      </c>
      <c r="F17" s="1" t="s">
        <v>72</v>
      </c>
      <c r="G17" s="2">
        <v>1011</v>
      </c>
      <c r="H17" s="21" t="s">
        <v>786</v>
      </c>
      <c r="I17" s="2">
        <v>0</v>
      </c>
      <c r="J17" s="2">
        <v>23640</v>
      </c>
      <c r="K17" s="2">
        <v>775000</v>
      </c>
      <c r="L17" s="2" t="b">
        <v>0</v>
      </c>
      <c r="M17" s="1" t="s">
        <v>23</v>
      </c>
      <c r="N17" s="4">
        <v>42450</v>
      </c>
      <c r="O17" s="1" t="s">
        <v>23</v>
      </c>
      <c r="P17" s="24">
        <f t="shared" si="0"/>
        <v>43179</v>
      </c>
      <c r="R17" s="6" t="s">
        <v>967</v>
      </c>
      <c r="S17" s="7"/>
      <c r="T17"/>
    </row>
    <row r="18" spans="1:20" ht="12.75" customHeight="1" x14ac:dyDescent="0.4">
      <c r="A18" s="1" t="s">
        <v>123</v>
      </c>
      <c r="B18" s="1" t="s">
        <v>551</v>
      </c>
      <c r="C18" s="1" t="s">
        <v>68</v>
      </c>
      <c r="D18" s="1" t="s">
        <v>937</v>
      </c>
      <c r="E18" s="1" t="s">
        <v>69</v>
      </c>
      <c r="F18" s="1" t="s">
        <v>72</v>
      </c>
      <c r="G18" s="2">
        <v>930</v>
      </c>
      <c r="H18" s="21" t="s">
        <v>561</v>
      </c>
      <c r="I18" s="2">
        <v>0</v>
      </c>
      <c r="J18" s="2">
        <v>12240</v>
      </c>
      <c r="K18" s="2">
        <v>310000</v>
      </c>
      <c r="L18" s="2" t="b">
        <v>1</v>
      </c>
      <c r="M18" s="1" t="s">
        <v>23</v>
      </c>
      <c r="N18" s="4">
        <v>39173</v>
      </c>
      <c r="O18" s="1" t="s">
        <v>23</v>
      </c>
      <c r="P18" s="24">
        <f t="shared" si="0"/>
        <v>43190</v>
      </c>
      <c r="R18" s="25" t="s">
        <v>961</v>
      </c>
      <c r="S18" s="7">
        <v>2</v>
      </c>
      <c r="T18"/>
    </row>
    <row r="19" spans="1:20" ht="12.75" customHeight="1" x14ac:dyDescent="0.4">
      <c r="A19" s="1" t="s">
        <v>123</v>
      </c>
      <c r="B19" s="1" t="s">
        <v>386</v>
      </c>
      <c r="C19" s="1" t="s">
        <v>387</v>
      </c>
      <c r="D19" s="1" t="s">
        <v>935</v>
      </c>
      <c r="E19" s="1" t="s">
        <v>102</v>
      </c>
      <c r="F19" s="1" t="s">
        <v>40</v>
      </c>
      <c r="G19" s="2">
        <v>858</v>
      </c>
      <c r="H19" s="21" t="s">
        <v>396</v>
      </c>
      <c r="I19" s="2">
        <v>0</v>
      </c>
      <c r="J19" s="2">
        <v>21540</v>
      </c>
      <c r="K19" s="2">
        <v>750000</v>
      </c>
      <c r="L19" s="2" t="b">
        <v>0</v>
      </c>
      <c r="M19" s="1" t="s">
        <v>23</v>
      </c>
      <c r="N19" s="4">
        <v>41024</v>
      </c>
      <c r="O19" s="1" t="s">
        <v>23</v>
      </c>
      <c r="P19" s="24">
        <f t="shared" si="0"/>
        <v>43214</v>
      </c>
      <c r="R19" s="25" t="s">
        <v>963</v>
      </c>
      <c r="S19" s="7">
        <v>2</v>
      </c>
    </row>
    <row r="20" spans="1:20" ht="12.75" customHeight="1" x14ac:dyDescent="0.4">
      <c r="A20" s="1" t="s">
        <v>97</v>
      </c>
      <c r="B20" s="1" t="s">
        <v>744</v>
      </c>
      <c r="C20" s="1" t="s">
        <v>745</v>
      </c>
      <c r="D20" s="1" t="s">
        <v>935</v>
      </c>
      <c r="E20" s="1" t="s">
        <v>102</v>
      </c>
      <c r="F20" s="1" t="s">
        <v>747</v>
      </c>
      <c r="G20" s="2">
        <v>737</v>
      </c>
      <c r="H20" s="21" t="s">
        <v>749</v>
      </c>
      <c r="I20" s="2">
        <v>0</v>
      </c>
      <c r="J20" s="2">
        <v>24600</v>
      </c>
      <c r="K20" s="2">
        <v>490000</v>
      </c>
      <c r="L20" s="2" t="b">
        <v>0</v>
      </c>
      <c r="M20" s="1" t="s">
        <v>23</v>
      </c>
      <c r="N20" s="4">
        <v>43219</v>
      </c>
      <c r="O20" s="1" t="s">
        <v>23</v>
      </c>
      <c r="P20" s="24">
        <f t="shared" si="0"/>
        <v>43218</v>
      </c>
      <c r="R20" s="25" t="s">
        <v>964</v>
      </c>
      <c r="S20" s="7">
        <v>10</v>
      </c>
    </row>
    <row r="21" spans="1:20" ht="12.75" customHeight="1" x14ac:dyDescent="0.4">
      <c r="A21" s="1" t="s">
        <v>123</v>
      </c>
      <c r="B21" s="1" t="s">
        <v>781</v>
      </c>
      <c r="C21" s="1" t="s">
        <v>782</v>
      </c>
      <c r="D21" s="1" t="s">
        <v>935</v>
      </c>
      <c r="E21" s="1" t="s">
        <v>122</v>
      </c>
      <c r="F21" s="1" t="s">
        <v>72</v>
      </c>
      <c r="G21" s="2">
        <v>867</v>
      </c>
      <c r="H21" s="21" t="s">
        <v>784</v>
      </c>
      <c r="I21" s="2">
        <v>0</v>
      </c>
      <c r="J21" s="2">
        <v>18900</v>
      </c>
      <c r="K21" s="2">
        <v>775000</v>
      </c>
      <c r="L21" s="2" t="b">
        <v>0</v>
      </c>
      <c r="M21" s="1" t="s">
        <v>23</v>
      </c>
      <c r="N21" s="4">
        <v>40998</v>
      </c>
      <c r="O21" s="1" t="s">
        <v>23</v>
      </c>
      <c r="P21" s="24">
        <f t="shared" si="0"/>
        <v>43224</v>
      </c>
      <c r="R21" s="25" t="s">
        <v>968</v>
      </c>
      <c r="S21" s="7">
        <v>7</v>
      </c>
    </row>
    <row r="22" spans="1:20" ht="12.75" customHeight="1" x14ac:dyDescent="0.4">
      <c r="A22" s="1" t="s">
        <v>192</v>
      </c>
      <c r="B22" s="1" t="s">
        <v>224</v>
      </c>
      <c r="C22" s="1" t="s">
        <v>225</v>
      </c>
      <c r="D22" s="1" t="s">
        <v>935</v>
      </c>
      <c r="E22" s="1" t="s">
        <v>122</v>
      </c>
      <c r="F22" s="1" t="s">
        <v>40</v>
      </c>
      <c r="G22" s="2">
        <v>751</v>
      </c>
      <c r="H22" s="21" t="s">
        <v>226</v>
      </c>
      <c r="I22" s="2">
        <v>0</v>
      </c>
      <c r="J22" s="2">
        <v>19908</v>
      </c>
      <c r="K22" s="2">
        <v>530000</v>
      </c>
      <c r="L22" s="2" t="b">
        <v>0</v>
      </c>
      <c r="M22" s="1" t="s">
        <v>23</v>
      </c>
      <c r="N22" s="4">
        <v>41767</v>
      </c>
      <c r="O22" s="1" t="s">
        <v>23</v>
      </c>
      <c r="P22" s="24">
        <f t="shared" si="0"/>
        <v>43227</v>
      </c>
      <c r="R22" s="25" t="s">
        <v>959</v>
      </c>
      <c r="S22" s="7">
        <v>10</v>
      </c>
    </row>
    <row r="23" spans="1:20" ht="12.75" customHeight="1" x14ac:dyDescent="0.4">
      <c r="A23" s="1" t="s">
        <v>88</v>
      </c>
      <c r="B23" s="1" t="s">
        <v>386</v>
      </c>
      <c r="C23" s="1" t="s">
        <v>387</v>
      </c>
      <c r="D23" s="1" t="s">
        <v>935</v>
      </c>
      <c r="E23" s="1" t="s">
        <v>102</v>
      </c>
      <c r="F23" s="1" t="s">
        <v>103</v>
      </c>
      <c r="G23" s="2">
        <v>869</v>
      </c>
      <c r="H23" s="21" t="s">
        <v>390</v>
      </c>
      <c r="I23" s="2">
        <v>0</v>
      </c>
      <c r="J23" s="2">
        <v>26250</v>
      </c>
      <c r="K23" s="2">
        <v>770000</v>
      </c>
      <c r="L23" s="2" t="b">
        <v>0</v>
      </c>
      <c r="M23" s="1" t="s">
        <v>23</v>
      </c>
      <c r="N23" s="4">
        <v>28004</v>
      </c>
      <c r="O23" s="1" t="s">
        <v>23</v>
      </c>
      <c r="P23" s="24">
        <f t="shared" si="0"/>
        <v>43230</v>
      </c>
      <c r="R23" s="25" t="s">
        <v>957</v>
      </c>
      <c r="S23" s="7">
        <v>8</v>
      </c>
    </row>
    <row r="24" spans="1:20" ht="12.75" customHeight="1" x14ac:dyDescent="0.4">
      <c r="A24" s="1" t="s">
        <v>17</v>
      </c>
      <c r="B24" s="1" t="s">
        <v>844</v>
      </c>
      <c r="C24" s="1" t="s">
        <v>101</v>
      </c>
      <c r="D24" s="1" t="s">
        <v>935</v>
      </c>
      <c r="E24" s="1" t="s">
        <v>102</v>
      </c>
      <c r="F24" s="1" t="s">
        <v>103</v>
      </c>
      <c r="G24" s="2">
        <v>1006</v>
      </c>
      <c r="H24" s="21" t="s">
        <v>847</v>
      </c>
      <c r="I24" s="2">
        <v>0</v>
      </c>
      <c r="J24" s="2">
        <v>22866</v>
      </c>
      <c r="K24" s="2">
        <v>815000</v>
      </c>
      <c r="L24" s="2" t="b">
        <v>0</v>
      </c>
      <c r="M24" s="1" t="s">
        <v>23</v>
      </c>
      <c r="N24" s="4">
        <v>43344</v>
      </c>
      <c r="O24" s="1" t="s">
        <v>23</v>
      </c>
      <c r="P24" s="24">
        <f t="shared" si="0"/>
        <v>43234</v>
      </c>
      <c r="R24" s="25" t="s">
        <v>969</v>
      </c>
      <c r="S24" s="7">
        <v>4</v>
      </c>
    </row>
    <row r="25" spans="1:20" ht="12.75" customHeight="1" x14ac:dyDescent="0.4">
      <c r="A25" s="1" t="s">
        <v>661</v>
      </c>
      <c r="B25" s="1" t="s">
        <v>551</v>
      </c>
      <c r="C25" s="1" t="s">
        <v>552</v>
      </c>
      <c r="D25" s="1" t="s">
        <v>937</v>
      </c>
      <c r="E25" s="1" t="s">
        <v>157</v>
      </c>
      <c r="F25" s="1" t="s">
        <v>70</v>
      </c>
      <c r="G25" s="2">
        <v>1100</v>
      </c>
      <c r="H25" s="21" t="s">
        <v>662</v>
      </c>
      <c r="I25" s="2">
        <v>0</v>
      </c>
      <c r="J25" s="2">
        <v>16560</v>
      </c>
      <c r="K25" s="2">
        <v>375000</v>
      </c>
      <c r="L25" s="2" t="b">
        <v>1</v>
      </c>
      <c r="M25" s="1" t="s">
        <v>23</v>
      </c>
      <c r="N25" s="4">
        <v>42140</v>
      </c>
      <c r="O25" s="1" t="s">
        <v>23</v>
      </c>
      <c r="P25" s="24">
        <f t="shared" si="0"/>
        <v>43235</v>
      </c>
      <c r="R25" s="25" t="s">
        <v>966</v>
      </c>
      <c r="S25" s="7">
        <v>2</v>
      </c>
    </row>
    <row r="26" spans="1:20" ht="12.75" customHeight="1" x14ac:dyDescent="0.4">
      <c r="A26" s="1" t="s">
        <v>145</v>
      </c>
      <c r="B26" s="1" t="s">
        <v>386</v>
      </c>
      <c r="C26" s="1" t="s">
        <v>387</v>
      </c>
      <c r="D26" s="1" t="s">
        <v>935</v>
      </c>
      <c r="E26" s="1" t="s">
        <v>102</v>
      </c>
      <c r="F26" s="1" t="s">
        <v>40</v>
      </c>
      <c r="G26" s="2">
        <v>854</v>
      </c>
      <c r="H26" s="21" t="s">
        <v>397</v>
      </c>
      <c r="I26" s="2">
        <v>0</v>
      </c>
      <c r="J26" s="2">
        <v>23040</v>
      </c>
      <c r="K26" s="2">
        <v>750000</v>
      </c>
      <c r="L26" s="2" t="b">
        <v>0</v>
      </c>
      <c r="M26" s="1" t="s">
        <v>23</v>
      </c>
      <c r="N26" s="4">
        <v>42508</v>
      </c>
      <c r="O26" s="1" t="s">
        <v>23</v>
      </c>
      <c r="P26" s="24">
        <f t="shared" si="0"/>
        <v>43237</v>
      </c>
      <c r="R26" s="25" t="s">
        <v>970</v>
      </c>
      <c r="S26" s="7">
        <v>5</v>
      </c>
    </row>
    <row r="27" spans="1:20" ht="12.75" customHeight="1" x14ac:dyDescent="0.4">
      <c r="A27" s="1" t="s">
        <v>145</v>
      </c>
      <c r="B27" s="1" t="s">
        <v>224</v>
      </c>
      <c r="C27" s="1" t="s">
        <v>225</v>
      </c>
      <c r="D27" s="1" t="s">
        <v>935</v>
      </c>
      <c r="E27" s="1" t="s">
        <v>122</v>
      </c>
      <c r="F27" s="1" t="s">
        <v>120</v>
      </c>
      <c r="G27" s="2">
        <v>961</v>
      </c>
      <c r="H27" s="21" t="s">
        <v>235</v>
      </c>
      <c r="I27" s="2">
        <v>0</v>
      </c>
      <c r="J27" s="2">
        <v>29124</v>
      </c>
      <c r="K27" s="2">
        <v>770000</v>
      </c>
      <c r="L27" s="2" t="b">
        <v>0</v>
      </c>
      <c r="M27" s="1" t="s">
        <v>23</v>
      </c>
      <c r="N27" s="4">
        <v>42144</v>
      </c>
      <c r="O27" s="1" t="s">
        <v>23</v>
      </c>
      <c r="P27" s="24">
        <f t="shared" si="0"/>
        <v>43239</v>
      </c>
      <c r="R27" s="25" t="s">
        <v>971</v>
      </c>
      <c r="S27" s="7">
        <v>3</v>
      </c>
    </row>
    <row r="28" spans="1:20" ht="12.75" customHeight="1" x14ac:dyDescent="0.4">
      <c r="A28" s="1" t="s">
        <v>135</v>
      </c>
      <c r="B28" s="1" t="s">
        <v>854</v>
      </c>
      <c r="C28" s="1" t="s">
        <v>117</v>
      </c>
      <c r="D28" s="1" t="s">
        <v>936</v>
      </c>
      <c r="E28" s="1" t="s">
        <v>797</v>
      </c>
      <c r="F28" s="1" t="s">
        <v>855</v>
      </c>
      <c r="G28" s="2">
        <v>976</v>
      </c>
      <c r="H28" s="21" t="s">
        <v>860</v>
      </c>
      <c r="I28" s="2">
        <v>0</v>
      </c>
      <c r="J28" s="2">
        <v>39480</v>
      </c>
      <c r="K28" s="2">
        <v>735000</v>
      </c>
      <c r="L28" s="2" t="b">
        <v>0</v>
      </c>
      <c r="M28" s="1" t="s">
        <v>23</v>
      </c>
      <c r="N28" s="4">
        <v>42147</v>
      </c>
      <c r="O28" s="1" t="s">
        <v>23</v>
      </c>
      <c r="P28" s="24">
        <f t="shared" si="0"/>
        <v>43242</v>
      </c>
      <c r="R28" s="6" t="s">
        <v>972</v>
      </c>
      <c r="S28" s="7"/>
    </row>
    <row r="29" spans="1:20" ht="12.75" customHeight="1" x14ac:dyDescent="0.4">
      <c r="A29" s="1" t="s">
        <v>398</v>
      </c>
      <c r="B29" s="1" t="s">
        <v>386</v>
      </c>
      <c r="C29" s="1" t="s">
        <v>387</v>
      </c>
      <c r="D29" s="1" t="s">
        <v>935</v>
      </c>
      <c r="E29" s="1" t="s">
        <v>102</v>
      </c>
      <c r="F29" s="1" t="s">
        <v>40</v>
      </c>
      <c r="G29" s="2">
        <v>762</v>
      </c>
      <c r="H29" s="21" t="s">
        <v>399</v>
      </c>
      <c r="I29" s="2">
        <v>0</v>
      </c>
      <c r="J29" s="2">
        <v>25200</v>
      </c>
      <c r="K29" s="2">
        <v>750000</v>
      </c>
      <c r="L29" s="2" t="b">
        <v>0</v>
      </c>
      <c r="M29" s="1" t="s">
        <v>23</v>
      </c>
      <c r="N29" s="4">
        <v>42881</v>
      </c>
      <c r="O29" s="1" t="s">
        <v>23</v>
      </c>
      <c r="P29" s="24">
        <f t="shared" si="0"/>
        <v>43245</v>
      </c>
      <c r="R29" s="25" t="s">
        <v>973</v>
      </c>
      <c r="S29" s="7">
        <v>8</v>
      </c>
    </row>
    <row r="30" spans="1:20" ht="12.75" customHeight="1" x14ac:dyDescent="0.4">
      <c r="A30" s="1" t="s">
        <v>35</v>
      </c>
      <c r="B30" s="1" t="s">
        <v>409</v>
      </c>
      <c r="C30" s="1" t="s">
        <v>105</v>
      </c>
      <c r="D30" s="1" t="s">
        <v>82</v>
      </c>
      <c r="E30" s="1" t="s">
        <v>102</v>
      </c>
      <c r="F30" s="1" t="s">
        <v>40</v>
      </c>
      <c r="G30" s="2">
        <v>0</v>
      </c>
      <c r="H30" s="21" t="s">
        <v>410</v>
      </c>
      <c r="I30" s="2">
        <v>0</v>
      </c>
      <c r="J30" s="2">
        <v>15000</v>
      </c>
      <c r="K30" s="2">
        <v>300000</v>
      </c>
      <c r="L30" s="2" t="b">
        <v>0</v>
      </c>
      <c r="M30" s="1" t="s">
        <v>16</v>
      </c>
      <c r="N30" s="4">
        <v>42886</v>
      </c>
      <c r="O30" s="1" t="s">
        <v>23</v>
      </c>
      <c r="P30" s="24">
        <f t="shared" si="0"/>
        <v>43250</v>
      </c>
      <c r="R30" s="25" t="s">
        <v>974</v>
      </c>
      <c r="S30" s="7">
        <v>7</v>
      </c>
    </row>
    <row r="31" spans="1:20" ht="12.75" customHeight="1" x14ac:dyDescent="0.4">
      <c r="A31" s="1" t="s">
        <v>29</v>
      </c>
      <c r="B31" s="1" t="s">
        <v>744</v>
      </c>
      <c r="C31" s="1" t="s">
        <v>745</v>
      </c>
      <c r="D31" s="1" t="s">
        <v>935</v>
      </c>
      <c r="E31" s="1" t="s">
        <v>102</v>
      </c>
      <c r="F31" s="1" t="s">
        <v>747</v>
      </c>
      <c r="G31" s="2">
        <v>737</v>
      </c>
      <c r="H31" s="21" t="s">
        <v>760</v>
      </c>
      <c r="I31" s="2">
        <v>0</v>
      </c>
      <c r="J31" s="2">
        <v>21840</v>
      </c>
      <c r="K31" s="2">
        <v>490000</v>
      </c>
      <c r="L31" s="2" t="b">
        <v>0</v>
      </c>
      <c r="M31" s="1" t="s">
        <v>23</v>
      </c>
      <c r="N31" s="4">
        <v>42893</v>
      </c>
      <c r="O31" s="1" t="s">
        <v>23</v>
      </c>
      <c r="P31" s="24">
        <f t="shared" si="0"/>
        <v>43257</v>
      </c>
      <c r="R31" s="25" t="s">
        <v>961</v>
      </c>
      <c r="S31" s="7">
        <v>17</v>
      </c>
    </row>
    <row r="32" spans="1:20" ht="12.75" customHeight="1" x14ac:dyDescent="0.4">
      <c r="A32" s="1" t="s">
        <v>35</v>
      </c>
      <c r="B32" s="1" t="s">
        <v>744</v>
      </c>
      <c r="C32" s="1" t="s">
        <v>745</v>
      </c>
      <c r="D32" s="1" t="s">
        <v>935</v>
      </c>
      <c r="E32" s="1" t="s">
        <v>102</v>
      </c>
      <c r="F32" s="1" t="s">
        <v>103</v>
      </c>
      <c r="G32" s="2">
        <v>1074</v>
      </c>
      <c r="H32" s="21" t="s">
        <v>763</v>
      </c>
      <c r="I32" s="2">
        <v>0</v>
      </c>
      <c r="J32" s="2">
        <v>24960</v>
      </c>
      <c r="K32" s="2">
        <v>705000</v>
      </c>
      <c r="L32" s="2" t="b">
        <v>0</v>
      </c>
      <c r="M32" s="1" t="s">
        <v>23</v>
      </c>
      <c r="N32" s="4">
        <v>42894</v>
      </c>
      <c r="O32" s="1" t="s">
        <v>23</v>
      </c>
      <c r="P32" s="24">
        <f t="shared" si="0"/>
        <v>43258</v>
      </c>
      <c r="R32" s="25" t="s">
        <v>963</v>
      </c>
      <c r="S32" s="7">
        <v>37</v>
      </c>
    </row>
    <row r="33" spans="1:19" ht="12.75" customHeight="1" x14ac:dyDescent="0.4">
      <c r="A33" s="1" t="s">
        <v>90</v>
      </c>
      <c r="B33" s="1" t="s">
        <v>744</v>
      </c>
      <c r="C33" s="1" t="s">
        <v>745</v>
      </c>
      <c r="D33" s="1" t="s">
        <v>935</v>
      </c>
      <c r="E33" s="1" t="s">
        <v>102</v>
      </c>
      <c r="F33" s="1" t="s">
        <v>747</v>
      </c>
      <c r="G33" s="2">
        <v>725</v>
      </c>
      <c r="H33" s="21" t="s">
        <v>748</v>
      </c>
      <c r="I33" s="2">
        <v>0</v>
      </c>
      <c r="J33" s="2">
        <v>22608</v>
      </c>
      <c r="K33" s="2">
        <v>490000</v>
      </c>
      <c r="L33" s="2" t="b">
        <v>0</v>
      </c>
      <c r="M33" s="1" t="s">
        <v>23</v>
      </c>
      <c r="N33" s="4">
        <v>43268</v>
      </c>
      <c r="O33" s="1" t="s">
        <v>23</v>
      </c>
      <c r="P33" s="24">
        <f t="shared" si="0"/>
        <v>43267</v>
      </c>
      <c r="R33" s="25" t="s">
        <v>964</v>
      </c>
      <c r="S33" s="7">
        <v>51</v>
      </c>
    </row>
    <row r="34" spans="1:19" ht="12.75" customHeight="1" x14ac:dyDescent="0.4">
      <c r="A34" s="1" t="s">
        <v>174</v>
      </c>
      <c r="B34" s="1" t="s">
        <v>744</v>
      </c>
      <c r="C34" s="1" t="s">
        <v>745</v>
      </c>
      <c r="D34" s="1" t="s">
        <v>935</v>
      </c>
      <c r="E34" s="1" t="s">
        <v>102</v>
      </c>
      <c r="F34" s="1" t="s">
        <v>103</v>
      </c>
      <c r="G34" s="2">
        <v>948</v>
      </c>
      <c r="H34" s="21" t="s">
        <v>765</v>
      </c>
      <c r="I34" s="2">
        <v>0</v>
      </c>
      <c r="J34" s="2">
        <v>22368</v>
      </c>
      <c r="K34" s="2">
        <v>705000</v>
      </c>
      <c r="L34" s="2" t="b">
        <v>0</v>
      </c>
      <c r="M34" s="1" t="s">
        <v>23</v>
      </c>
      <c r="N34" s="4">
        <v>42176</v>
      </c>
      <c r="O34" s="1" t="s">
        <v>23</v>
      </c>
      <c r="P34" s="24">
        <f t="shared" si="0"/>
        <v>43271</v>
      </c>
      <c r="R34" s="25" t="s">
        <v>968</v>
      </c>
      <c r="S34" s="7">
        <v>44</v>
      </c>
    </row>
    <row r="35" spans="1:19" ht="12.75" customHeight="1" x14ac:dyDescent="0.4">
      <c r="A35" s="1" t="s">
        <v>27</v>
      </c>
      <c r="B35" s="1" t="s">
        <v>18</v>
      </c>
      <c r="C35" s="1" t="s">
        <v>19</v>
      </c>
      <c r="D35" s="1" t="s">
        <v>82</v>
      </c>
      <c r="E35" s="1" t="s">
        <v>20</v>
      </c>
      <c r="F35" s="1" t="s">
        <v>21</v>
      </c>
      <c r="G35" s="2">
        <v>407</v>
      </c>
      <c r="H35" s="21" t="s">
        <v>28</v>
      </c>
      <c r="I35" s="2">
        <v>0</v>
      </c>
      <c r="J35" s="2">
        <v>10500</v>
      </c>
      <c r="K35" s="2">
        <v>190000</v>
      </c>
      <c r="L35" s="2" t="b">
        <v>0</v>
      </c>
      <c r="M35" s="1" t="s">
        <v>23</v>
      </c>
      <c r="N35" s="4">
        <v>43281</v>
      </c>
      <c r="O35" s="1" t="s">
        <v>23</v>
      </c>
      <c r="P35" s="24">
        <f t="shared" si="0"/>
        <v>43281</v>
      </c>
      <c r="R35" s="25" t="s">
        <v>959</v>
      </c>
      <c r="S35" s="7">
        <v>59</v>
      </c>
    </row>
    <row r="36" spans="1:19" ht="12.75" customHeight="1" x14ac:dyDescent="0.4">
      <c r="A36" s="1" t="s">
        <v>142</v>
      </c>
      <c r="B36" s="1" t="s">
        <v>744</v>
      </c>
      <c r="C36" s="1" t="s">
        <v>745</v>
      </c>
      <c r="D36" s="1" t="s">
        <v>935</v>
      </c>
      <c r="E36" s="1" t="s">
        <v>102</v>
      </c>
      <c r="F36" s="1" t="s">
        <v>103</v>
      </c>
      <c r="G36" s="2">
        <v>917</v>
      </c>
      <c r="H36" s="21" t="s">
        <v>28</v>
      </c>
      <c r="I36" s="2">
        <v>0</v>
      </c>
      <c r="J36" s="2">
        <v>24960</v>
      </c>
      <c r="K36" s="2">
        <v>705000</v>
      </c>
      <c r="L36" s="2" t="b">
        <v>0</v>
      </c>
      <c r="M36" s="1" t="s">
        <v>23</v>
      </c>
      <c r="N36" s="4">
        <v>42917</v>
      </c>
      <c r="O36" s="1" t="s">
        <v>23</v>
      </c>
      <c r="P36" s="24">
        <f t="shared" si="0"/>
        <v>43281</v>
      </c>
      <c r="R36" s="25" t="s">
        <v>957</v>
      </c>
      <c r="S36" s="7">
        <v>71</v>
      </c>
    </row>
    <row r="37" spans="1:19" ht="12.75" customHeight="1" x14ac:dyDescent="0.4">
      <c r="A37" s="1" t="s">
        <v>88</v>
      </c>
      <c r="B37" s="1" t="s">
        <v>854</v>
      </c>
      <c r="C37" s="1" t="s">
        <v>117</v>
      </c>
      <c r="D37" s="1" t="s">
        <v>936</v>
      </c>
      <c r="E37" s="1" t="s">
        <v>797</v>
      </c>
      <c r="F37" s="1" t="s">
        <v>103</v>
      </c>
      <c r="G37" s="2">
        <v>885</v>
      </c>
      <c r="H37" s="21" t="s">
        <v>28</v>
      </c>
      <c r="I37" s="2">
        <v>0</v>
      </c>
      <c r="J37" s="2">
        <v>24960</v>
      </c>
      <c r="K37" s="2">
        <v>757000</v>
      </c>
      <c r="L37" s="2" t="b">
        <v>0</v>
      </c>
      <c r="M37" s="1" t="s">
        <v>23</v>
      </c>
      <c r="N37" s="4">
        <v>42979</v>
      </c>
      <c r="O37" s="1" t="s">
        <v>23</v>
      </c>
      <c r="P37" s="24">
        <f t="shared" si="0"/>
        <v>43281</v>
      </c>
      <c r="R37" s="25" t="s">
        <v>969</v>
      </c>
      <c r="S37" s="7">
        <v>61</v>
      </c>
    </row>
    <row r="38" spans="1:19" ht="12.75" customHeight="1" x14ac:dyDescent="0.4">
      <c r="A38" s="1" t="s">
        <v>119</v>
      </c>
      <c r="B38" s="1" t="s">
        <v>224</v>
      </c>
      <c r="C38" s="1" t="s">
        <v>225</v>
      </c>
      <c r="D38" s="1" t="s">
        <v>935</v>
      </c>
      <c r="E38" s="1" t="s">
        <v>122</v>
      </c>
      <c r="F38" s="1" t="s">
        <v>21</v>
      </c>
      <c r="G38" s="2">
        <v>508</v>
      </c>
      <c r="H38" s="21" t="s">
        <v>250</v>
      </c>
      <c r="I38" s="2">
        <v>0</v>
      </c>
      <c r="J38" s="2">
        <v>16128</v>
      </c>
      <c r="K38" s="2">
        <v>380000</v>
      </c>
      <c r="L38" s="2" t="b">
        <v>0</v>
      </c>
      <c r="M38" s="1" t="s">
        <v>23</v>
      </c>
      <c r="N38" s="3">
        <v>43344</v>
      </c>
      <c r="O38" s="1" t="s">
        <v>23</v>
      </c>
      <c r="P38" s="24">
        <f t="shared" si="0"/>
        <v>43285</v>
      </c>
      <c r="R38" s="25" t="s">
        <v>966</v>
      </c>
      <c r="S38" s="7">
        <v>61</v>
      </c>
    </row>
    <row r="39" spans="1:19" ht="12.75" customHeight="1" x14ac:dyDescent="0.4">
      <c r="A39" s="1" t="s">
        <v>27</v>
      </c>
      <c r="B39" s="1" t="s">
        <v>386</v>
      </c>
      <c r="C39" s="1" t="s">
        <v>387</v>
      </c>
      <c r="D39" s="1" t="s">
        <v>935</v>
      </c>
      <c r="E39" s="1" t="s">
        <v>102</v>
      </c>
      <c r="F39" s="1" t="s">
        <v>40</v>
      </c>
      <c r="G39" s="2">
        <v>893</v>
      </c>
      <c r="H39" s="21" t="s">
        <v>400</v>
      </c>
      <c r="I39" s="2">
        <v>0</v>
      </c>
      <c r="J39" s="2">
        <v>23040</v>
      </c>
      <c r="K39" s="2">
        <v>750000</v>
      </c>
      <c r="L39" s="2" t="b">
        <v>0</v>
      </c>
      <c r="M39" s="1" t="s">
        <v>23</v>
      </c>
      <c r="N39" s="3">
        <v>43320</v>
      </c>
      <c r="O39" s="1" t="s">
        <v>23</v>
      </c>
      <c r="P39" s="24">
        <f t="shared" si="0"/>
        <v>43286</v>
      </c>
      <c r="R39" s="25" t="s">
        <v>970</v>
      </c>
      <c r="S39" s="7">
        <v>49</v>
      </c>
    </row>
    <row r="40" spans="1:19" ht="12.75" customHeight="1" x14ac:dyDescent="0.4">
      <c r="A40" s="1" t="s">
        <v>27</v>
      </c>
      <c r="B40" s="1" t="s">
        <v>844</v>
      </c>
      <c r="C40" s="1" t="s">
        <v>101</v>
      </c>
      <c r="D40" s="1" t="s">
        <v>935</v>
      </c>
      <c r="E40" s="1" t="s">
        <v>102</v>
      </c>
      <c r="F40" s="1" t="s">
        <v>40</v>
      </c>
      <c r="G40" s="2">
        <v>1026</v>
      </c>
      <c r="H40" s="21" t="s">
        <v>848</v>
      </c>
      <c r="I40" s="2">
        <v>0</v>
      </c>
      <c r="J40" s="2">
        <v>24108</v>
      </c>
      <c r="K40" s="2">
        <v>815000</v>
      </c>
      <c r="L40" s="2" t="b">
        <v>0</v>
      </c>
      <c r="M40" s="1" t="s">
        <v>23</v>
      </c>
      <c r="N40" s="3">
        <v>42561</v>
      </c>
      <c r="O40" s="1" t="s">
        <v>23</v>
      </c>
      <c r="P40" s="24">
        <f t="shared" si="0"/>
        <v>43290</v>
      </c>
      <c r="R40" s="25" t="s">
        <v>971</v>
      </c>
      <c r="S40" s="7">
        <v>33</v>
      </c>
    </row>
    <row r="41" spans="1:19" ht="12.75" customHeight="1" x14ac:dyDescent="0.4">
      <c r="A41" s="1" t="s">
        <v>39</v>
      </c>
      <c r="B41" s="1" t="s">
        <v>386</v>
      </c>
      <c r="C41" s="1" t="s">
        <v>387</v>
      </c>
      <c r="D41" s="1" t="s">
        <v>935</v>
      </c>
      <c r="E41" s="1" t="s">
        <v>102</v>
      </c>
      <c r="F41" s="1" t="s">
        <v>40</v>
      </c>
      <c r="G41" s="2">
        <v>897</v>
      </c>
      <c r="H41" s="21" t="s">
        <v>136</v>
      </c>
      <c r="I41" s="2">
        <v>0</v>
      </c>
      <c r="J41" s="2">
        <v>22368</v>
      </c>
      <c r="K41" s="2">
        <v>750000</v>
      </c>
      <c r="L41" s="2" t="b">
        <v>0</v>
      </c>
      <c r="M41" s="1" t="s">
        <v>23</v>
      </c>
      <c r="N41" s="3">
        <v>43304</v>
      </c>
      <c r="O41" s="1" t="s">
        <v>23</v>
      </c>
      <c r="P41" s="24">
        <f t="shared" si="0"/>
        <v>43303</v>
      </c>
      <c r="R41" s="6" t="s">
        <v>975</v>
      </c>
      <c r="S41" s="7"/>
    </row>
    <row r="42" spans="1:19" ht="12.75" customHeight="1" x14ac:dyDescent="0.4">
      <c r="A42" s="1" t="s">
        <v>135</v>
      </c>
      <c r="B42" s="1" t="s">
        <v>124</v>
      </c>
      <c r="C42" s="1" t="s">
        <v>125</v>
      </c>
      <c r="D42" s="1" t="s">
        <v>935</v>
      </c>
      <c r="E42" s="1" t="s">
        <v>122</v>
      </c>
      <c r="F42" s="1" t="s">
        <v>103</v>
      </c>
      <c r="G42" s="2">
        <v>982</v>
      </c>
      <c r="H42" s="21" t="s">
        <v>136</v>
      </c>
      <c r="I42" s="2">
        <v>0</v>
      </c>
      <c r="J42" s="2">
        <v>27048</v>
      </c>
      <c r="K42" s="2">
        <v>890000</v>
      </c>
      <c r="L42" s="2" t="b">
        <v>0</v>
      </c>
      <c r="M42" s="1" t="s">
        <v>23</v>
      </c>
      <c r="N42" s="3">
        <v>42208</v>
      </c>
      <c r="O42" s="1" t="s">
        <v>23</v>
      </c>
      <c r="P42" s="24">
        <f t="shared" si="0"/>
        <v>43303</v>
      </c>
      <c r="R42" s="25" t="s">
        <v>973</v>
      </c>
      <c r="S42" s="7">
        <v>47</v>
      </c>
    </row>
    <row r="43" spans="1:19" ht="12.75" customHeight="1" x14ac:dyDescent="0.4">
      <c r="A43" s="1" t="s">
        <v>46</v>
      </c>
      <c r="B43" s="1" t="s">
        <v>728</v>
      </c>
      <c r="C43" s="1" t="s">
        <v>81</v>
      </c>
      <c r="D43" s="1" t="s">
        <v>935</v>
      </c>
      <c r="E43" s="1" t="s">
        <v>82</v>
      </c>
      <c r="F43" s="1" t="s">
        <v>21</v>
      </c>
      <c r="G43" s="2">
        <v>581</v>
      </c>
      <c r="H43" s="21" t="s">
        <v>733</v>
      </c>
      <c r="I43" s="2">
        <v>0</v>
      </c>
      <c r="J43" s="2">
        <v>17220</v>
      </c>
      <c r="K43" s="2">
        <v>360000</v>
      </c>
      <c r="L43" s="2" t="b">
        <v>0</v>
      </c>
      <c r="M43" s="1" t="s">
        <v>23</v>
      </c>
      <c r="N43" s="3">
        <v>42576</v>
      </c>
      <c r="O43" s="1" t="s">
        <v>23</v>
      </c>
      <c r="P43" s="24">
        <f t="shared" si="0"/>
        <v>43305</v>
      </c>
      <c r="R43" s="25" t="s">
        <v>974</v>
      </c>
      <c r="S43" s="7">
        <v>60</v>
      </c>
    </row>
    <row r="44" spans="1:19" ht="12.75" customHeight="1" x14ac:dyDescent="0.4">
      <c r="A44" s="1" t="s">
        <v>142</v>
      </c>
      <c r="B44" s="1" t="s">
        <v>224</v>
      </c>
      <c r="C44" s="1" t="s">
        <v>225</v>
      </c>
      <c r="D44" s="1" t="s">
        <v>935</v>
      </c>
      <c r="E44" s="1" t="s">
        <v>122</v>
      </c>
      <c r="F44" s="1" t="s">
        <v>120</v>
      </c>
      <c r="G44" s="2">
        <v>976</v>
      </c>
      <c r="H44" s="21" t="s">
        <v>242</v>
      </c>
      <c r="I44" s="2">
        <v>0</v>
      </c>
      <c r="J44" s="2">
        <v>28860</v>
      </c>
      <c r="K44" s="2">
        <v>770000</v>
      </c>
      <c r="L44" s="2" t="b">
        <v>0</v>
      </c>
      <c r="M44" s="1" t="s">
        <v>23</v>
      </c>
      <c r="N44" s="3">
        <v>42212</v>
      </c>
      <c r="O44" s="1" t="s">
        <v>23</v>
      </c>
      <c r="P44" s="24">
        <f t="shared" si="0"/>
        <v>43307</v>
      </c>
      <c r="R44" s="25" t="s">
        <v>961</v>
      </c>
      <c r="S44" s="7">
        <v>55</v>
      </c>
    </row>
    <row r="45" spans="1:19" ht="12.75" customHeight="1" x14ac:dyDescent="0.4">
      <c r="A45" s="1" t="s">
        <v>94</v>
      </c>
      <c r="B45" s="1" t="s">
        <v>781</v>
      </c>
      <c r="C45" s="1" t="s">
        <v>782</v>
      </c>
      <c r="D45" s="1" t="s">
        <v>935</v>
      </c>
      <c r="E45" s="1" t="s">
        <v>102</v>
      </c>
      <c r="F45" s="1" t="s">
        <v>103</v>
      </c>
      <c r="G45" s="2">
        <v>1000</v>
      </c>
      <c r="H45" s="21" t="s">
        <v>787</v>
      </c>
      <c r="I45" s="2">
        <v>0</v>
      </c>
      <c r="J45" s="2">
        <v>24444</v>
      </c>
      <c r="K45" s="2">
        <v>800000</v>
      </c>
      <c r="L45" s="2" t="b">
        <v>0</v>
      </c>
      <c r="M45" s="1" t="s">
        <v>23</v>
      </c>
      <c r="N45" s="3">
        <v>42945</v>
      </c>
      <c r="O45" s="1" t="s">
        <v>23</v>
      </c>
      <c r="P45" s="24">
        <f t="shared" si="0"/>
        <v>43309</v>
      </c>
      <c r="R45" s="25" t="s">
        <v>963</v>
      </c>
      <c r="S45" s="7">
        <v>18</v>
      </c>
    </row>
    <row r="46" spans="1:19" ht="12.75" customHeight="1" x14ac:dyDescent="0.4">
      <c r="A46" s="1" t="s">
        <v>83</v>
      </c>
      <c r="B46" s="1" t="s">
        <v>224</v>
      </c>
      <c r="C46" s="1" t="s">
        <v>225</v>
      </c>
      <c r="D46" s="1" t="s">
        <v>935</v>
      </c>
      <c r="E46" s="1" t="s">
        <v>122</v>
      </c>
      <c r="F46" s="1" t="s">
        <v>103</v>
      </c>
      <c r="G46" s="2">
        <v>841</v>
      </c>
      <c r="H46" s="21" t="s">
        <v>245</v>
      </c>
      <c r="I46" s="2">
        <v>0</v>
      </c>
      <c r="J46" s="2">
        <v>23088</v>
      </c>
      <c r="K46" s="2">
        <v>700000</v>
      </c>
      <c r="L46" s="2" t="b">
        <v>0</v>
      </c>
      <c r="M46" s="1" t="s">
        <v>23</v>
      </c>
      <c r="N46" s="3">
        <v>42948</v>
      </c>
      <c r="O46" s="1" t="s">
        <v>23</v>
      </c>
      <c r="P46" s="24">
        <f t="shared" si="0"/>
        <v>43312</v>
      </c>
      <c r="R46" s="25" t="s">
        <v>964</v>
      </c>
      <c r="S46" s="7">
        <v>9</v>
      </c>
    </row>
    <row r="47" spans="1:19" ht="12.75" customHeight="1" x14ac:dyDescent="0.4">
      <c r="A47" s="1" t="s">
        <v>111</v>
      </c>
      <c r="B47" s="1" t="s">
        <v>844</v>
      </c>
      <c r="C47" s="1" t="s">
        <v>101</v>
      </c>
      <c r="D47" s="1" t="s">
        <v>935</v>
      </c>
      <c r="E47" s="1" t="s">
        <v>102</v>
      </c>
      <c r="F47" s="1" t="s">
        <v>103</v>
      </c>
      <c r="G47" s="2">
        <v>971</v>
      </c>
      <c r="H47" s="21" t="s">
        <v>245</v>
      </c>
      <c r="I47" s="2">
        <v>0</v>
      </c>
      <c r="J47" s="2">
        <v>31728</v>
      </c>
      <c r="K47" s="2">
        <v>790000</v>
      </c>
      <c r="L47" s="2" t="b">
        <v>0</v>
      </c>
      <c r="M47" s="1" t="s">
        <v>23</v>
      </c>
      <c r="N47" s="3">
        <v>42948</v>
      </c>
      <c r="O47" s="1" t="s">
        <v>23</v>
      </c>
      <c r="P47" s="24">
        <f t="shared" si="0"/>
        <v>43312</v>
      </c>
      <c r="R47" s="25" t="s">
        <v>968</v>
      </c>
      <c r="S47" s="7">
        <v>3</v>
      </c>
    </row>
    <row r="48" spans="1:19" ht="12.75" customHeight="1" x14ac:dyDescent="0.4">
      <c r="A48" s="1" t="s">
        <v>17</v>
      </c>
      <c r="B48" s="1" t="s">
        <v>386</v>
      </c>
      <c r="C48" s="1" t="s">
        <v>387</v>
      </c>
      <c r="D48" s="1" t="s">
        <v>935</v>
      </c>
      <c r="E48" s="1" t="s">
        <v>102</v>
      </c>
      <c r="F48" s="1" t="s">
        <v>40</v>
      </c>
      <c r="G48" s="2">
        <v>859</v>
      </c>
      <c r="H48" s="21" t="s">
        <v>393</v>
      </c>
      <c r="I48" s="2">
        <v>0</v>
      </c>
      <c r="J48" s="2">
        <v>22356</v>
      </c>
      <c r="K48" s="2">
        <v>750000</v>
      </c>
      <c r="L48" s="2" t="b">
        <v>0</v>
      </c>
      <c r="M48" s="1" t="s">
        <v>23</v>
      </c>
      <c r="N48" s="3">
        <v>42949</v>
      </c>
      <c r="O48" s="1" t="s">
        <v>23</v>
      </c>
      <c r="P48" s="24">
        <f t="shared" si="0"/>
        <v>43313</v>
      </c>
      <c r="R48" s="25" t="s">
        <v>957</v>
      </c>
      <c r="S48" s="7">
        <v>1</v>
      </c>
    </row>
    <row r="49" spans="1:19" ht="12.75" customHeight="1" x14ac:dyDescent="0.4">
      <c r="A49" s="1" t="s">
        <v>243</v>
      </c>
      <c r="B49" s="1" t="s">
        <v>744</v>
      </c>
      <c r="C49" s="1" t="s">
        <v>745</v>
      </c>
      <c r="D49" s="1" t="s">
        <v>935</v>
      </c>
      <c r="E49" s="1" t="s">
        <v>102</v>
      </c>
      <c r="F49" s="1" t="s">
        <v>120</v>
      </c>
      <c r="G49" s="2">
        <v>1010</v>
      </c>
      <c r="H49" s="21" t="s">
        <v>755</v>
      </c>
      <c r="I49" s="2">
        <v>0</v>
      </c>
      <c r="J49" s="2">
        <v>30936</v>
      </c>
      <c r="K49" s="2">
        <v>730000</v>
      </c>
      <c r="L49" s="2" t="b">
        <v>0</v>
      </c>
      <c r="M49" s="1" t="s">
        <v>23</v>
      </c>
      <c r="N49" s="3">
        <v>42956</v>
      </c>
      <c r="O49" s="1" t="s">
        <v>23</v>
      </c>
      <c r="P49" s="24">
        <f t="shared" si="0"/>
        <v>43320</v>
      </c>
      <c r="R49" s="25" t="s">
        <v>969</v>
      </c>
      <c r="S49" s="7">
        <v>6</v>
      </c>
    </row>
    <row r="50" spans="1:19" ht="12.75" customHeight="1" x14ac:dyDescent="0.4">
      <c r="A50" s="1" t="s">
        <v>168</v>
      </c>
      <c r="B50" s="1" t="s">
        <v>744</v>
      </c>
      <c r="C50" s="1" t="s">
        <v>745</v>
      </c>
      <c r="D50" s="1" t="s">
        <v>935</v>
      </c>
      <c r="E50" s="1" t="s">
        <v>102</v>
      </c>
      <c r="F50" s="1" t="s">
        <v>103</v>
      </c>
      <c r="G50" s="2">
        <v>948</v>
      </c>
      <c r="H50" s="21" t="s">
        <v>762</v>
      </c>
      <c r="I50" s="2">
        <v>0</v>
      </c>
      <c r="J50" s="2">
        <v>27300</v>
      </c>
      <c r="K50" s="2">
        <v>705000</v>
      </c>
      <c r="L50" s="2" t="b">
        <v>0</v>
      </c>
      <c r="M50" s="1" t="s">
        <v>23</v>
      </c>
      <c r="N50" s="3">
        <v>42966</v>
      </c>
      <c r="O50" s="1" t="s">
        <v>23</v>
      </c>
      <c r="P50" s="24">
        <f t="shared" si="0"/>
        <v>43330</v>
      </c>
      <c r="R50" s="25" t="s">
        <v>966</v>
      </c>
      <c r="S50" s="7">
        <v>3</v>
      </c>
    </row>
    <row r="51" spans="1:19" ht="12.75" customHeight="1" x14ac:dyDescent="0.4">
      <c r="A51" s="1" t="s">
        <v>94</v>
      </c>
      <c r="B51" s="1" t="s">
        <v>744</v>
      </c>
      <c r="C51" s="1" t="s">
        <v>745</v>
      </c>
      <c r="D51" s="1" t="s">
        <v>935</v>
      </c>
      <c r="E51" s="1" t="s">
        <v>102</v>
      </c>
      <c r="F51" s="1" t="s">
        <v>103</v>
      </c>
      <c r="G51" s="2">
        <v>1060</v>
      </c>
      <c r="H51" s="21" t="s">
        <v>756</v>
      </c>
      <c r="I51" s="2">
        <v>0</v>
      </c>
      <c r="J51" s="2">
        <v>31980</v>
      </c>
      <c r="K51" s="2">
        <v>705000</v>
      </c>
      <c r="L51" s="2" t="b">
        <v>0</v>
      </c>
      <c r="M51" s="1" t="s">
        <v>23</v>
      </c>
      <c r="N51" s="3">
        <v>42972</v>
      </c>
      <c r="O51" s="1" t="s">
        <v>23</v>
      </c>
      <c r="P51" s="24">
        <f t="shared" si="0"/>
        <v>43336</v>
      </c>
      <c r="R51" s="25" t="s">
        <v>970</v>
      </c>
      <c r="S51" s="7">
        <v>2</v>
      </c>
    </row>
    <row r="52" spans="1:19" ht="12.75" customHeight="1" x14ac:dyDescent="0.4">
      <c r="A52" s="1" t="s">
        <v>115</v>
      </c>
      <c r="B52" s="1" t="s">
        <v>895</v>
      </c>
      <c r="C52" s="1" t="s">
        <v>60</v>
      </c>
      <c r="D52" s="1" t="s">
        <v>936</v>
      </c>
      <c r="E52" s="1" t="s">
        <v>108</v>
      </c>
      <c r="F52" s="1" t="s">
        <v>222</v>
      </c>
      <c r="G52" s="2">
        <v>896</v>
      </c>
      <c r="H52" s="21" t="s">
        <v>905</v>
      </c>
      <c r="I52" s="2">
        <v>0</v>
      </c>
      <c r="J52" s="2">
        <v>34060</v>
      </c>
      <c r="K52" s="2">
        <v>875000</v>
      </c>
      <c r="L52" s="2" t="b">
        <v>0</v>
      </c>
      <c r="M52" s="1" t="s">
        <v>16</v>
      </c>
      <c r="N52" s="3">
        <v>42973</v>
      </c>
      <c r="O52" s="1" t="s">
        <v>23</v>
      </c>
      <c r="P52" s="24">
        <f t="shared" si="0"/>
        <v>43337</v>
      </c>
      <c r="R52" s="6" t="s">
        <v>976</v>
      </c>
      <c r="S52" s="7"/>
    </row>
    <row r="53" spans="1:19" ht="12.75" customHeight="1" x14ac:dyDescent="0.4">
      <c r="A53" s="1" t="s">
        <v>750</v>
      </c>
      <c r="B53" s="1" t="s">
        <v>744</v>
      </c>
      <c r="C53" s="1" t="s">
        <v>745</v>
      </c>
      <c r="D53" s="1" t="s">
        <v>935</v>
      </c>
      <c r="E53" s="1" t="s">
        <v>102</v>
      </c>
      <c r="F53" s="1" t="s">
        <v>751</v>
      </c>
      <c r="G53" s="2">
        <v>1250</v>
      </c>
      <c r="H53" s="21" t="s">
        <v>752</v>
      </c>
      <c r="I53" s="2">
        <v>0</v>
      </c>
      <c r="J53" s="2">
        <v>34236</v>
      </c>
      <c r="K53" s="2">
        <v>805000</v>
      </c>
      <c r="L53" s="2" t="b">
        <v>0</v>
      </c>
      <c r="M53" s="1" t="s">
        <v>23</v>
      </c>
      <c r="N53" s="3">
        <v>42978</v>
      </c>
      <c r="O53" s="1" t="s">
        <v>23</v>
      </c>
      <c r="P53" s="24">
        <f t="shared" si="0"/>
        <v>43342</v>
      </c>
      <c r="R53" s="25" t="s">
        <v>973</v>
      </c>
      <c r="S53" s="7">
        <v>2</v>
      </c>
    </row>
    <row r="54" spans="1:19" ht="12.75" customHeight="1" x14ac:dyDescent="0.4">
      <c r="A54" s="1" t="s">
        <v>44</v>
      </c>
      <c r="B54" s="1" t="s">
        <v>224</v>
      </c>
      <c r="C54" s="1" t="s">
        <v>225</v>
      </c>
      <c r="D54" s="1" t="s">
        <v>935</v>
      </c>
      <c r="E54" s="1" t="s">
        <v>122</v>
      </c>
      <c r="F54" s="1" t="s">
        <v>103</v>
      </c>
      <c r="G54" s="2">
        <v>921</v>
      </c>
      <c r="H54" s="21" t="s">
        <v>234</v>
      </c>
      <c r="I54" s="2">
        <v>0</v>
      </c>
      <c r="J54" s="2">
        <v>22248</v>
      </c>
      <c r="K54" s="2">
        <v>700000</v>
      </c>
      <c r="L54" s="2" t="b">
        <v>0</v>
      </c>
      <c r="M54" s="1" t="s">
        <v>23</v>
      </c>
      <c r="N54" s="3">
        <v>42979</v>
      </c>
      <c r="O54" s="1" t="s">
        <v>23</v>
      </c>
      <c r="P54" s="24">
        <f t="shared" si="0"/>
        <v>43343</v>
      </c>
      <c r="R54" s="25" t="s">
        <v>974</v>
      </c>
      <c r="S54" s="7">
        <v>2</v>
      </c>
    </row>
    <row r="55" spans="1:19" ht="12.75" customHeight="1" x14ac:dyDescent="0.4">
      <c r="A55" s="1" t="s">
        <v>48</v>
      </c>
      <c r="B55" s="1" t="s">
        <v>744</v>
      </c>
      <c r="C55" s="1" t="s">
        <v>745</v>
      </c>
      <c r="D55" s="1" t="s">
        <v>935</v>
      </c>
      <c r="E55" s="1" t="s">
        <v>102</v>
      </c>
      <c r="F55" s="1" t="s">
        <v>103</v>
      </c>
      <c r="G55" s="2">
        <v>932</v>
      </c>
      <c r="H55" s="21" t="s">
        <v>234</v>
      </c>
      <c r="I55" s="2">
        <v>0</v>
      </c>
      <c r="J55" s="2">
        <v>27600</v>
      </c>
      <c r="K55" s="2">
        <v>705000</v>
      </c>
      <c r="L55" s="2" t="b">
        <v>0</v>
      </c>
      <c r="M55" s="1" t="s">
        <v>23</v>
      </c>
      <c r="N55" s="3">
        <v>42979</v>
      </c>
      <c r="O55" s="1" t="s">
        <v>23</v>
      </c>
      <c r="P55" s="24">
        <f t="shared" si="0"/>
        <v>43343</v>
      </c>
      <c r="R55" s="25" t="s">
        <v>961</v>
      </c>
      <c r="S55" s="7">
        <v>4</v>
      </c>
    </row>
    <row r="56" spans="1:19" ht="12.75" customHeight="1" x14ac:dyDescent="0.4">
      <c r="A56" s="1" t="s">
        <v>248</v>
      </c>
      <c r="B56" s="1" t="s">
        <v>744</v>
      </c>
      <c r="C56" s="1" t="s">
        <v>745</v>
      </c>
      <c r="D56" s="1" t="s">
        <v>935</v>
      </c>
      <c r="E56" s="1" t="s">
        <v>102</v>
      </c>
      <c r="F56" s="1" t="s">
        <v>120</v>
      </c>
      <c r="G56" s="2">
        <v>1010</v>
      </c>
      <c r="H56" s="21" t="s">
        <v>761</v>
      </c>
      <c r="I56" s="2">
        <v>0</v>
      </c>
      <c r="J56" s="2">
        <v>32400</v>
      </c>
      <c r="K56" s="2">
        <v>730000</v>
      </c>
      <c r="L56" s="2" t="b">
        <v>0</v>
      </c>
      <c r="M56" s="1" t="s">
        <v>23</v>
      </c>
      <c r="N56" s="3">
        <v>42986</v>
      </c>
      <c r="O56" s="1" t="s">
        <v>23</v>
      </c>
      <c r="P56" s="24">
        <f t="shared" si="0"/>
        <v>43350</v>
      </c>
      <c r="R56" s="25" t="s">
        <v>966</v>
      </c>
      <c r="S56" s="7">
        <v>1</v>
      </c>
    </row>
    <row r="57" spans="1:19" ht="12.75" customHeight="1" x14ac:dyDescent="0.4">
      <c r="A57" s="1" t="s">
        <v>46</v>
      </c>
      <c r="B57" s="1" t="s">
        <v>386</v>
      </c>
      <c r="C57" s="1" t="s">
        <v>387</v>
      </c>
      <c r="D57" s="1" t="s">
        <v>935</v>
      </c>
      <c r="E57" s="1" t="s">
        <v>102</v>
      </c>
      <c r="F57" s="1" t="s">
        <v>40</v>
      </c>
      <c r="G57" s="2">
        <v>860</v>
      </c>
      <c r="H57" s="21" t="s">
        <v>391</v>
      </c>
      <c r="I57" s="2">
        <v>0</v>
      </c>
      <c r="J57" s="2">
        <v>22884</v>
      </c>
      <c r="K57" s="2">
        <v>750000</v>
      </c>
      <c r="L57" s="2" t="b">
        <v>0</v>
      </c>
      <c r="M57" s="1" t="s">
        <v>23</v>
      </c>
      <c r="N57" s="3">
        <v>43353</v>
      </c>
      <c r="O57" s="1" t="s">
        <v>23</v>
      </c>
      <c r="P57" s="24">
        <f t="shared" si="0"/>
        <v>43352</v>
      </c>
      <c r="R57" s="25" t="s">
        <v>970</v>
      </c>
      <c r="S57" s="7">
        <v>1</v>
      </c>
    </row>
    <row r="58" spans="1:19" ht="12.75" customHeight="1" x14ac:dyDescent="0.4">
      <c r="A58" s="1" t="s">
        <v>35</v>
      </c>
      <c r="B58" s="1" t="s">
        <v>854</v>
      </c>
      <c r="C58" s="1" t="s">
        <v>117</v>
      </c>
      <c r="D58" s="1" t="s">
        <v>936</v>
      </c>
      <c r="E58" s="1" t="s">
        <v>797</v>
      </c>
      <c r="F58" s="1" t="s">
        <v>222</v>
      </c>
      <c r="G58" s="2">
        <v>758</v>
      </c>
      <c r="H58" s="21" t="s">
        <v>863</v>
      </c>
      <c r="I58" s="2">
        <v>0</v>
      </c>
      <c r="J58" s="2">
        <v>22620</v>
      </c>
      <c r="K58" s="2">
        <v>600000</v>
      </c>
      <c r="L58" s="2" t="b">
        <v>0</v>
      </c>
      <c r="M58" s="1" t="s">
        <v>23</v>
      </c>
      <c r="N58" s="3">
        <v>42643</v>
      </c>
      <c r="O58" s="1" t="s">
        <v>23</v>
      </c>
      <c r="P58" s="24">
        <f t="shared" si="0"/>
        <v>43372</v>
      </c>
      <c r="R58" s="6" t="s">
        <v>977</v>
      </c>
      <c r="S58" s="7"/>
    </row>
    <row r="59" spans="1:19" ht="12.75" customHeight="1" x14ac:dyDescent="0.4">
      <c r="A59" s="1" t="s">
        <v>46</v>
      </c>
      <c r="B59" s="1" t="s">
        <v>854</v>
      </c>
      <c r="C59" s="1" t="s">
        <v>117</v>
      </c>
      <c r="D59" s="1" t="s">
        <v>936</v>
      </c>
      <c r="E59" s="1" t="s">
        <v>797</v>
      </c>
      <c r="F59" s="1" t="s">
        <v>103</v>
      </c>
      <c r="G59" s="2">
        <v>910</v>
      </c>
      <c r="H59" s="21" t="s">
        <v>862</v>
      </c>
      <c r="I59" s="2">
        <v>0</v>
      </c>
      <c r="J59" s="2">
        <v>24912</v>
      </c>
      <c r="K59" s="2">
        <v>705000</v>
      </c>
      <c r="L59" s="2" t="b">
        <v>0</v>
      </c>
      <c r="M59" s="1" t="s">
        <v>23</v>
      </c>
      <c r="N59" s="3">
        <v>40383</v>
      </c>
      <c r="O59" s="1" t="s">
        <v>23</v>
      </c>
      <c r="P59" s="24">
        <f t="shared" si="0"/>
        <v>43373</v>
      </c>
      <c r="R59" s="25" t="s">
        <v>963</v>
      </c>
      <c r="S59" s="7">
        <v>1</v>
      </c>
    </row>
    <row r="60" spans="1:19" ht="12.75" customHeight="1" x14ac:dyDescent="0.4">
      <c r="A60" s="1" t="s">
        <v>653</v>
      </c>
      <c r="B60" s="1" t="s">
        <v>551</v>
      </c>
      <c r="C60" s="1" t="s">
        <v>68</v>
      </c>
      <c r="D60" s="1" t="s">
        <v>937</v>
      </c>
      <c r="E60" s="1" t="s">
        <v>69</v>
      </c>
      <c r="F60" s="1" t="s">
        <v>72</v>
      </c>
      <c r="G60" s="2">
        <v>860</v>
      </c>
      <c r="H60" s="21" t="s">
        <v>654</v>
      </c>
      <c r="I60" s="2">
        <v>0</v>
      </c>
      <c r="J60" s="2">
        <v>14004</v>
      </c>
      <c r="K60" s="2">
        <v>310000</v>
      </c>
      <c r="L60" s="2" t="b">
        <v>1</v>
      </c>
      <c r="M60" s="1" t="s">
        <v>23</v>
      </c>
      <c r="N60" s="3">
        <v>40788</v>
      </c>
      <c r="O60" s="1" t="s">
        <v>23</v>
      </c>
      <c r="P60" s="24">
        <f t="shared" si="0"/>
        <v>43404</v>
      </c>
      <c r="R60" s="6" t="s">
        <v>941</v>
      </c>
      <c r="S60" s="7">
        <v>781</v>
      </c>
    </row>
    <row r="61" spans="1:19" ht="12.75" customHeight="1" x14ac:dyDescent="0.4">
      <c r="A61" s="1" t="s">
        <v>83</v>
      </c>
      <c r="B61" s="1" t="s">
        <v>854</v>
      </c>
      <c r="C61" s="1" t="s">
        <v>117</v>
      </c>
      <c r="D61" s="1" t="s">
        <v>936</v>
      </c>
      <c r="E61" s="1" t="s">
        <v>797</v>
      </c>
      <c r="F61" s="1" t="s">
        <v>103</v>
      </c>
      <c r="G61" s="2">
        <v>907</v>
      </c>
      <c r="H61" s="21" t="s">
        <v>654</v>
      </c>
      <c r="I61" s="2">
        <v>0</v>
      </c>
      <c r="J61" s="2">
        <v>25740</v>
      </c>
      <c r="K61" s="2">
        <v>705000</v>
      </c>
      <c r="L61" s="2" t="b">
        <v>0</v>
      </c>
      <c r="M61" s="1" t="s">
        <v>23</v>
      </c>
      <c r="N61" s="3">
        <v>41813</v>
      </c>
      <c r="O61" s="1" t="s">
        <v>23</v>
      </c>
      <c r="P61" s="24">
        <f t="shared" si="0"/>
        <v>43404</v>
      </c>
      <c r="R61"/>
    </row>
    <row r="62" spans="1:19" ht="12.75" customHeight="1" x14ac:dyDescent="0.4">
      <c r="A62" s="1" t="s">
        <v>145</v>
      </c>
      <c r="B62" s="1" t="s">
        <v>728</v>
      </c>
      <c r="C62" s="1" t="s">
        <v>729</v>
      </c>
      <c r="D62" s="1" t="s">
        <v>935</v>
      </c>
      <c r="E62" s="1" t="s">
        <v>102</v>
      </c>
      <c r="F62" s="1" t="s">
        <v>72</v>
      </c>
      <c r="G62" s="2">
        <v>0</v>
      </c>
      <c r="H62" s="21" t="s">
        <v>730</v>
      </c>
      <c r="I62" s="2">
        <v>0</v>
      </c>
      <c r="J62" s="2">
        <v>21600</v>
      </c>
      <c r="K62" s="2">
        <v>530000</v>
      </c>
      <c r="L62" s="2" t="b">
        <v>0</v>
      </c>
      <c r="M62" s="1" t="s">
        <v>23</v>
      </c>
      <c r="N62" s="3">
        <v>43048</v>
      </c>
      <c r="O62" s="1" t="s">
        <v>23</v>
      </c>
      <c r="P62" s="24">
        <f t="shared" si="0"/>
        <v>43412</v>
      </c>
      <c r="R62"/>
    </row>
    <row r="63" spans="1:19" ht="12.75" customHeight="1" x14ac:dyDescent="0.4">
      <c r="A63" s="1" t="s">
        <v>24</v>
      </c>
      <c r="B63" s="1" t="s">
        <v>854</v>
      </c>
      <c r="C63" s="1" t="s">
        <v>117</v>
      </c>
      <c r="D63" s="1" t="s">
        <v>936</v>
      </c>
      <c r="E63" s="1" t="s">
        <v>797</v>
      </c>
      <c r="F63" s="1" t="s">
        <v>222</v>
      </c>
      <c r="G63" s="2">
        <v>806</v>
      </c>
      <c r="H63" s="21" t="s">
        <v>730</v>
      </c>
      <c r="I63" s="2">
        <v>0</v>
      </c>
      <c r="J63" s="2">
        <v>21600</v>
      </c>
      <c r="K63" s="2">
        <v>600000</v>
      </c>
      <c r="L63" s="2" t="b">
        <v>0</v>
      </c>
      <c r="M63" s="1" t="s">
        <v>23</v>
      </c>
      <c r="N63" s="3">
        <v>43048</v>
      </c>
      <c r="O63" s="1" t="s">
        <v>23</v>
      </c>
      <c r="P63" s="24">
        <f t="shared" si="0"/>
        <v>43412</v>
      </c>
      <c r="R63"/>
    </row>
    <row r="64" spans="1:19" ht="12.75" customHeight="1" x14ac:dyDescent="0.4">
      <c r="A64" s="1" t="s">
        <v>263</v>
      </c>
      <c r="B64" s="1" t="s">
        <v>258</v>
      </c>
      <c r="C64" s="1" t="s">
        <v>264</v>
      </c>
      <c r="D64" s="1" t="s">
        <v>935</v>
      </c>
      <c r="E64" s="1" t="s">
        <v>260</v>
      </c>
      <c r="F64" s="1" t="s">
        <v>261</v>
      </c>
      <c r="G64" s="2">
        <v>773</v>
      </c>
      <c r="H64" s="21" t="s">
        <v>265</v>
      </c>
      <c r="I64" s="2">
        <v>0</v>
      </c>
      <c r="J64" s="2">
        <v>13104</v>
      </c>
      <c r="K64" s="2">
        <v>300000</v>
      </c>
      <c r="L64" s="2" t="b">
        <v>1</v>
      </c>
      <c r="M64" s="1" t="s">
        <v>23</v>
      </c>
      <c r="N64" s="3">
        <v>41223</v>
      </c>
      <c r="O64" s="1" t="s">
        <v>23</v>
      </c>
      <c r="P64" s="24">
        <f t="shared" si="0"/>
        <v>43413</v>
      </c>
      <c r="R64"/>
    </row>
    <row r="65" spans="1:18" ht="12.75" customHeight="1" x14ac:dyDescent="0.4">
      <c r="A65" s="1" t="s">
        <v>17</v>
      </c>
      <c r="B65" s="1" t="s">
        <v>18</v>
      </c>
      <c r="C65" s="1" t="s">
        <v>19</v>
      </c>
      <c r="D65" s="1" t="s">
        <v>82</v>
      </c>
      <c r="E65" s="1" t="s">
        <v>20</v>
      </c>
      <c r="F65" s="1" t="s">
        <v>21</v>
      </c>
      <c r="G65" s="2">
        <v>408</v>
      </c>
      <c r="H65" s="21" t="s">
        <v>22</v>
      </c>
      <c r="I65" s="2">
        <v>0</v>
      </c>
      <c r="J65" s="2">
        <v>9300</v>
      </c>
      <c r="K65" s="2">
        <v>190000</v>
      </c>
      <c r="L65" s="2" t="b">
        <v>1</v>
      </c>
      <c r="M65" s="1" t="s">
        <v>23</v>
      </c>
      <c r="N65" s="3">
        <v>39465</v>
      </c>
      <c r="O65" s="1" t="s">
        <v>23</v>
      </c>
      <c r="P65" s="24">
        <f t="shared" si="0"/>
        <v>43434</v>
      </c>
      <c r="R65"/>
    </row>
    <row r="66" spans="1:18" ht="12.75" customHeight="1" x14ac:dyDescent="0.4">
      <c r="A66" s="1" t="s">
        <v>27</v>
      </c>
      <c r="B66" s="1" t="s">
        <v>728</v>
      </c>
      <c r="C66" s="1" t="s">
        <v>81</v>
      </c>
      <c r="D66" s="1" t="s">
        <v>935</v>
      </c>
      <c r="E66" s="1" t="s">
        <v>82</v>
      </c>
      <c r="F66" s="1" t="s">
        <v>103</v>
      </c>
      <c r="G66" s="2">
        <v>861</v>
      </c>
      <c r="H66" s="21" t="s">
        <v>22</v>
      </c>
      <c r="I66" s="2">
        <v>0</v>
      </c>
      <c r="J66" s="2">
        <v>20400</v>
      </c>
      <c r="K66" s="2">
        <v>530000</v>
      </c>
      <c r="L66" s="2" t="b">
        <v>0</v>
      </c>
      <c r="M66" s="1" t="s">
        <v>23</v>
      </c>
      <c r="N66" s="3">
        <v>43070</v>
      </c>
      <c r="O66" s="1" t="s">
        <v>23</v>
      </c>
      <c r="P66" s="24">
        <f t="shared" ref="P66:P129" si="1">DATEVALUE(H66)</f>
        <v>43434</v>
      </c>
      <c r="R66"/>
    </row>
    <row r="67" spans="1:18" ht="12.75" customHeight="1" x14ac:dyDescent="0.4">
      <c r="A67" s="1" t="s">
        <v>24</v>
      </c>
      <c r="B67" s="1" t="s">
        <v>258</v>
      </c>
      <c r="C67" s="1" t="s">
        <v>259</v>
      </c>
      <c r="D67" s="1" t="s">
        <v>935</v>
      </c>
      <c r="E67" s="1" t="s">
        <v>260</v>
      </c>
      <c r="F67" s="1" t="s">
        <v>261</v>
      </c>
      <c r="G67" s="2">
        <v>793</v>
      </c>
      <c r="H67" s="21" t="s">
        <v>277</v>
      </c>
      <c r="I67" s="2">
        <v>0</v>
      </c>
      <c r="J67" s="2">
        <v>12000</v>
      </c>
      <c r="K67" s="2">
        <v>300000</v>
      </c>
      <c r="L67" s="2" t="b">
        <v>0</v>
      </c>
      <c r="M67" s="1" t="s">
        <v>23</v>
      </c>
      <c r="N67" s="3">
        <v>41610</v>
      </c>
      <c r="O67" s="1" t="s">
        <v>23</v>
      </c>
      <c r="P67" s="24">
        <f t="shared" si="1"/>
        <v>43435</v>
      </c>
      <c r="R67"/>
    </row>
    <row r="68" spans="1:18" ht="12.75" customHeight="1" x14ac:dyDescent="0.4">
      <c r="A68" s="1" t="s">
        <v>111</v>
      </c>
      <c r="B68" s="1" t="s">
        <v>713</v>
      </c>
      <c r="C68" s="1" t="s">
        <v>85</v>
      </c>
      <c r="D68" s="1" t="s">
        <v>86</v>
      </c>
      <c r="E68" s="1" t="s">
        <v>86</v>
      </c>
      <c r="F68" s="1" t="s">
        <v>714</v>
      </c>
      <c r="G68" s="2">
        <v>1096</v>
      </c>
      <c r="H68" s="21" t="s">
        <v>717</v>
      </c>
      <c r="I68" s="2">
        <v>0</v>
      </c>
      <c r="J68" s="2">
        <v>12335</v>
      </c>
      <c r="K68" s="2">
        <v>270000</v>
      </c>
      <c r="L68" s="2" t="b">
        <v>1</v>
      </c>
      <c r="M68" s="1" t="s">
        <v>23</v>
      </c>
      <c r="N68" s="3">
        <v>41250</v>
      </c>
      <c r="O68" s="1" t="s">
        <v>23</v>
      </c>
      <c r="P68" s="24">
        <f t="shared" si="1"/>
        <v>43440</v>
      </c>
      <c r="R68"/>
    </row>
    <row r="69" spans="1:18" ht="12.75" customHeight="1" x14ac:dyDescent="0.4">
      <c r="A69" s="1" t="s">
        <v>440</v>
      </c>
      <c r="B69" s="1" t="s">
        <v>551</v>
      </c>
      <c r="C69" s="1" t="s">
        <v>68</v>
      </c>
      <c r="D69" s="1" t="s">
        <v>937</v>
      </c>
      <c r="E69" s="1" t="s">
        <v>69</v>
      </c>
      <c r="F69" s="1" t="s">
        <v>21</v>
      </c>
      <c r="G69" s="2">
        <v>490</v>
      </c>
      <c r="H69" s="21" t="s">
        <v>597</v>
      </c>
      <c r="I69" s="2">
        <v>0</v>
      </c>
      <c r="J69" s="2">
        <v>11482</v>
      </c>
      <c r="K69" s="2">
        <v>237500</v>
      </c>
      <c r="L69" s="2" t="b">
        <v>0</v>
      </c>
      <c r="M69" s="1" t="s">
        <v>23</v>
      </c>
      <c r="N69" s="3">
        <v>36215</v>
      </c>
      <c r="O69" s="1" t="s">
        <v>23</v>
      </c>
      <c r="P69" s="24">
        <f t="shared" si="1"/>
        <v>43457</v>
      </c>
      <c r="R69"/>
    </row>
    <row r="70" spans="1:18" ht="12.75" customHeight="1" x14ac:dyDescent="0.4">
      <c r="A70" s="1" t="s">
        <v>111</v>
      </c>
      <c r="B70" s="1" t="s">
        <v>854</v>
      </c>
      <c r="C70" s="1" t="s">
        <v>117</v>
      </c>
      <c r="D70" s="1" t="s">
        <v>936</v>
      </c>
      <c r="E70" s="1" t="s">
        <v>797</v>
      </c>
      <c r="F70" s="1" t="s">
        <v>332</v>
      </c>
      <c r="G70" s="2">
        <v>693</v>
      </c>
      <c r="H70" s="21" t="s">
        <v>859</v>
      </c>
      <c r="I70" s="2">
        <v>0</v>
      </c>
      <c r="J70" s="2">
        <v>21008</v>
      </c>
      <c r="K70" s="2">
        <v>565000</v>
      </c>
      <c r="L70" s="2" t="b">
        <v>0</v>
      </c>
      <c r="M70" s="1" t="s">
        <v>23</v>
      </c>
      <c r="N70" s="3">
        <v>43103</v>
      </c>
      <c r="O70" s="1" t="s">
        <v>23</v>
      </c>
      <c r="P70" s="24">
        <f t="shared" si="1"/>
        <v>43467</v>
      </c>
      <c r="R70"/>
    </row>
    <row r="71" spans="1:18" ht="12.75" customHeight="1" x14ac:dyDescent="0.4">
      <c r="A71" s="1" t="s">
        <v>39</v>
      </c>
      <c r="B71" s="1" t="s">
        <v>728</v>
      </c>
      <c r="C71" s="1" t="s">
        <v>735</v>
      </c>
      <c r="D71" s="1" t="s">
        <v>935</v>
      </c>
      <c r="E71" s="1" t="s">
        <v>82</v>
      </c>
      <c r="F71" s="1" t="s">
        <v>72</v>
      </c>
      <c r="G71" s="2">
        <v>823</v>
      </c>
      <c r="H71" s="21" t="s">
        <v>736</v>
      </c>
      <c r="I71" s="2">
        <v>0</v>
      </c>
      <c r="J71" s="2">
        <v>19200</v>
      </c>
      <c r="K71" s="2">
        <v>575000</v>
      </c>
      <c r="L71" s="2" t="b">
        <v>0</v>
      </c>
      <c r="M71" s="1" t="s">
        <v>23</v>
      </c>
      <c r="N71" s="3">
        <v>43113</v>
      </c>
      <c r="O71" s="1" t="s">
        <v>23</v>
      </c>
      <c r="P71" s="24">
        <f t="shared" si="1"/>
        <v>43477</v>
      </c>
      <c r="R71"/>
    </row>
    <row r="72" spans="1:18" ht="12.75" customHeight="1" x14ac:dyDescent="0.4">
      <c r="A72" s="1" t="s">
        <v>284</v>
      </c>
      <c r="B72" s="1" t="s">
        <v>698</v>
      </c>
      <c r="C72" s="1" t="s">
        <v>85</v>
      </c>
      <c r="D72" s="1" t="s">
        <v>86</v>
      </c>
      <c r="E72" s="1" t="s">
        <v>98</v>
      </c>
      <c r="F72" s="1" t="s">
        <v>99</v>
      </c>
      <c r="G72" s="2">
        <v>861</v>
      </c>
      <c r="H72" s="21" t="s">
        <v>681</v>
      </c>
      <c r="I72" s="2">
        <v>0</v>
      </c>
      <c r="J72" s="2">
        <v>10740</v>
      </c>
      <c r="K72" s="2">
        <v>185000</v>
      </c>
      <c r="L72" s="2" t="b">
        <v>1</v>
      </c>
      <c r="M72" s="1" t="s">
        <v>23</v>
      </c>
      <c r="N72" s="3">
        <v>43115</v>
      </c>
      <c r="O72" s="1" t="s">
        <v>23</v>
      </c>
      <c r="P72" s="24">
        <f t="shared" si="1"/>
        <v>43479</v>
      </c>
      <c r="R72"/>
    </row>
    <row r="73" spans="1:18" ht="12.75" customHeight="1" x14ac:dyDescent="0.4">
      <c r="A73" s="1" t="s">
        <v>90</v>
      </c>
      <c r="B73" s="1" t="s">
        <v>679</v>
      </c>
      <c r="C73" s="1" t="s">
        <v>85</v>
      </c>
      <c r="D73" s="1" t="s">
        <v>86</v>
      </c>
      <c r="E73" s="1" t="s">
        <v>86</v>
      </c>
      <c r="F73" s="1" t="s">
        <v>87</v>
      </c>
      <c r="G73" s="2">
        <v>979</v>
      </c>
      <c r="H73" s="21" t="s">
        <v>681</v>
      </c>
      <c r="I73" s="2">
        <v>0</v>
      </c>
      <c r="J73" s="2">
        <v>12240</v>
      </c>
      <c r="K73" s="2">
        <v>240000</v>
      </c>
      <c r="L73" s="2" t="b">
        <v>1</v>
      </c>
      <c r="M73" s="1" t="s">
        <v>23</v>
      </c>
      <c r="N73" s="3">
        <v>42019</v>
      </c>
      <c r="O73" s="1" t="s">
        <v>23</v>
      </c>
      <c r="P73" s="24">
        <f t="shared" si="1"/>
        <v>43479</v>
      </c>
      <c r="R73"/>
    </row>
    <row r="74" spans="1:18" ht="12.75" customHeight="1" x14ac:dyDescent="0.4">
      <c r="A74" s="1" t="s">
        <v>145</v>
      </c>
      <c r="B74" s="1" t="s">
        <v>854</v>
      </c>
      <c r="C74" s="1" t="s">
        <v>117</v>
      </c>
      <c r="D74" s="1" t="s">
        <v>936</v>
      </c>
      <c r="E74" s="1" t="s">
        <v>797</v>
      </c>
      <c r="F74" s="1" t="s">
        <v>332</v>
      </c>
      <c r="G74" s="2">
        <v>693</v>
      </c>
      <c r="H74" s="21" t="s">
        <v>858</v>
      </c>
      <c r="I74" s="2">
        <v>0</v>
      </c>
      <c r="J74" s="2">
        <v>22100</v>
      </c>
      <c r="K74" s="2">
        <v>565000</v>
      </c>
      <c r="L74" s="2" t="b">
        <v>0</v>
      </c>
      <c r="M74" s="1" t="s">
        <v>23</v>
      </c>
      <c r="N74" s="3">
        <v>43117</v>
      </c>
      <c r="O74" s="1" t="s">
        <v>23</v>
      </c>
      <c r="P74" s="24">
        <f t="shared" si="1"/>
        <v>43481</v>
      </c>
      <c r="R74"/>
    </row>
    <row r="75" spans="1:18" ht="12.75" customHeight="1" x14ac:dyDescent="0.4">
      <c r="A75" s="1" t="s">
        <v>44</v>
      </c>
      <c r="B75" s="1" t="s">
        <v>691</v>
      </c>
      <c r="C75" s="1" t="s">
        <v>85</v>
      </c>
      <c r="D75" s="1" t="s">
        <v>86</v>
      </c>
      <c r="E75" s="1" t="s">
        <v>86</v>
      </c>
      <c r="F75" s="1" t="s">
        <v>87</v>
      </c>
      <c r="G75" s="2">
        <v>979</v>
      </c>
      <c r="H75" s="21" t="s">
        <v>697</v>
      </c>
      <c r="I75" s="2">
        <v>0</v>
      </c>
      <c r="J75" s="2">
        <v>12600</v>
      </c>
      <c r="K75" s="2">
        <v>240000</v>
      </c>
      <c r="L75" s="2" t="b">
        <v>1</v>
      </c>
      <c r="M75" s="1" t="s">
        <v>23</v>
      </c>
      <c r="N75" s="3">
        <v>42315</v>
      </c>
      <c r="O75" s="1" t="s">
        <v>23</v>
      </c>
      <c r="P75" s="24">
        <f t="shared" si="1"/>
        <v>43487</v>
      </c>
      <c r="R75"/>
    </row>
    <row r="76" spans="1:18" ht="12.75" customHeight="1" x14ac:dyDescent="0.4">
      <c r="A76" s="1" t="s">
        <v>46</v>
      </c>
      <c r="B76" s="1" t="s">
        <v>32</v>
      </c>
      <c r="C76" s="1" t="s">
        <v>19</v>
      </c>
      <c r="D76" s="1" t="s">
        <v>82</v>
      </c>
      <c r="E76" s="1" t="s">
        <v>20</v>
      </c>
      <c r="F76" s="1" t="s">
        <v>40</v>
      </c>
      <c r="G76" s="2">
        <v>514</v>
      </c>
      <c r="H76" s="21" t="s">
        <v>47</v>
      </c>
      <c r="I76" s="2">
        <v>0</v>
      </c>
      <c r="J76" s="2">
        <v>12474</v>
      </c>
      <c r="K76" s="2">
        <v>265000</v>
      </c>
      <c r="L76" s="2" t="b">
        <v>1</v>
      </c>
      <c r="M76" s="1" t="s">
        <v>23</v>
      </c>
      <c r="N76" s="3">
        <v>41671</v>
      </c>
      <c r="O76" s="1" t="s">
        <v>23</v>
      </c>
      <c r="P76" s="24">
        <f t="shared" si="1"/>
        <v>43496</v>
      </c>
      <c r="R76"/>
    </row>
    <row r="77" spans="1:18" ht="12.75" customHeight="1" x14ac:dyDescent="0.4">
      <c r="A77" s="1" t="s">
        <v>150</v>
      </c>
      <c r="B77" s="1" t="s">
        <v>881</v>
      </c>
      <c r="C77" s="1" t="s">
        <v>105</v>
      </c>
      <c r="D77" s="1" t="s">
        <v>82</v>
      </c>
      <c r="E77" s="1" t="s">
        <v>82</v>
      </c>
      <c r="F77" s="1" t="s">
        <v>103</v>
      </c>
      <c r="G77" s="2">
        <v>840</v>
      </c>
      <c r="H77" s="21" t="s">
        <v>47</v>
      </c>
      <c r="I77" s="2">
        <v>0</v>
      </c>
      <c r="J77" s="2">
        <v>17700</v>
      </c>
      <c r="K77" s="2">
        <v>410000</v>
      </c>
      <c r="L77" s="2" t="b">
        <v>0</v>
      </c>
      <c r="M77" s="1" t="s">
        <v>16</v>
      </c>
      <c r="N77" s="3">
        <v>43132</v>
      </c>
      <c r="O77" s="1" t="s">
        <v>23</v>
      </c>
      <c r="P77" s="24">
        <f t="shared" si="1"/>
        <v>43496</v>
      </c>
      <c r="R77"/>
    </row>
    <row r="78" spans="1:18" ht="12.75" customHeight="1" x14ac:dyDescent="0.4">
      <c r="A78" s="1" t="s">
        <v>499</v>
      </c>
      <c r="B78" s="1" t="s">
        <v>446</v>
      </c>
      <c r="C78" s="1" t="s">
        <v>65</v>
      </c>
      <c r="D78" s="1" t="s">
        <v>935</v>
      </c>
      <c r="E78" s="1" t="s">
        <v>20</v>
      </c>
      <c r="F78" s="1" t="s">
        <v>37</v>
      </c>
      <c r="G78" s="2">
        <v>256</v>
      </c>
      <c r="H78" s="21" t="s">
        <v>500</v>
      </c>
      <c r="I78" s="2">
        <v>0</v>
      </c>
      <c r="J78" s="2">
        <v>12318</v>
      </c>
      <c r="K78" s="2">
        <v>260000</v>
      </c>
      <c r="L78" s="2" t="b">
        <v>1</v>
      </c>
      <c r="M78" s="1" t="s">
        <v>23</v>
      </c>
      <c r="N78" s="3">
        <v>42769</v>
      </c>
      <c r="O78" s="1" t="s">
        <v>23</v>
      </c>
      <c r="P78" s="24">
        <f t="shared" si="1"/>
        <v>43498</v>
      </c>
      <c r="R78"/>
    </row>
    <row r="79" spans="1:18" ht="12.75" customHeight="1" x14ac:dyDescent="0.4">
      <c r="A79" s="1" t="s">
        <v>544</v>
      </c>
      <c r="B79" s="1" t="s">
        <v>538</v>
      </c>
      <c r="C79" s="1" t="s">
        <v>371</v>
      </c>
      <c r="D79" s="1" t="s">
        <v>936</v>
      </c>
      <c r="E79" s="1" t="s">
        <v>372</v>
      </c>
      <c r="F79" s="1" t="s">
        <v>539</v>
      </c>
      <c r="G79" s="2">
        <v>610</v>
      </c>
      <c r="H79" s="21" t="s">
        <v>545</v>
      </c>
      <c r="I79" s="2">
        <v>0</v>
      </c>
      <c r="J79" s="2">
        <v>21424</v>
      </c>
      <c r="K79" s="2">
        <v>675000</v>
      </c>
      <c r="L79" s="2" t="b">
        <v>1</v>
      </c>
      <c r="M79" s="1" t="s">
        <v>23</v>
      </c>
      <c r="N79" s="3">
        <v>42779</v>
      </c>
      <c r="O79" s="1" t="s">
        <v>23</v>
      </c>
      <c r="P79" s="24">
        <f t="shared" si="1"/>
        <v>43508</v>
      </c>
      <c r="R79"/>
    </row>
    <row r="80" spans="1:18" ht="12.75" customHeight="1" x14ac:dyDescent="0.4">
      <c r="A80" s="1" t="s">
        <v>458</v>
      </c>
      <c r="B80" s="1" t="s">
        <v>446</v>
      </c>
      <c r="C80" s="1" t="s">
        <v>65</v>
      </c>
      <c r="D80" s="1" t="s">
        <v>935</v>
      </c>
      <c r="E80" s="1" t="s">
        <v>20</v>
      </c>
      <c r="F80" s="1" t="s">
        <v>37</v>
      </c>
      <c r="G80" s="2">
        <v>253</v>
      </c>
      <c r="H80" s="21" t="s">
        <v>459</v>
      </c>
      <c r="I80" s="2">
        <v>0</v>
      </c>
      <c r="J80" s="2">
        <v>10980</v>
      </c>
      <c r="K80" s="2">
        <v>260000</v>
      </c>
      <c r="L80" s="2" t="b">
        <v>1</v>
      </c>
      <c r="M80" s="1" t="s">
        <v>23</v>
      </c>
      <c r="N80" s="3">
        <v>41685</v>
      </c>
      <c r="O80" s="1" t="s">
        <v>23</v>
      </c>
      <c r="P80" s="24">
        <f t="shared" si="1"/>
        <v>43510</v>
      </c>
      <c r="R80"/>
    </row>
    <row r="81" spans="1:18" ht="12.75" customHeight="1" x14ac:dyDescent="0.4">
      <c r="A81" s="1" t="s">
        <v>94</v>
      </c>
      <c r="B81" s="1" t="s">
        <v>895</v>
      </c>
      <c r="C81" s="1" t="s">
        <v>60</v>
      </c>
      <c r="D81" s="1" t="s">
        <v>936</v>
      </c>
      <c r="E81" s="1" t="s">
        <v>108</v>
      </c>
      <c r="F81" s="1" t="s">
        <v>40</v>
      </c>
      <c r="G81" s="2">
        <v>779</v>
      </c>
      <c r="H81" s="21" t="s">
        <v>899</v>
      </c>
      <c r="I81" s="2">
        <v>0</v>
      </c>
      <c r="J81" s="2">
        <v>29900</v>
      </c>
      <c r="K81" s="2">
        <v>785000</v>
      </c>
      <c r="L81" s="2" t="b">
        <v>0</v>
      </c>
      <c r="M81" s="1" t="s">
        <v>16</v>
      </c>
      <c r="N81" s="3">
        <v>43327</v>
      </c>
      <c r="O81" s="1" t="s">
        <v>23</v>
      </c>
      <c r="P81" s="24">
        <f t="shared" si="1"/>
        <v>43511</v>
      </c>
      <c r="R81"/>
    </row>
    <row r="82" spans="1:18" ht="12.75" customHeight="1" x14ac:dyDescent="0.4">
      <c r="A82" s="1" t="s">
        <v>27</v>
      </c>
      <c r="B82" s="1" t="s">
        <v>224</v>
      </c>
      <c r="C82" s="1" t="s">
        <v>225</v>
      </c>
      <c r="D82" s="1" t="s">
        <v>935</v>
      </c>
      <c r="E82" s="1" t="s">
        <v>122</v>
      </c>
      <c r="F82" s="1" t="s">
        <v>40</v>
      </c>
      <c r="G82" s="2">
        <v>676</v>
      </c>
      <c r="H82" s="21" t="s">
        <v>230</v>
      </c>
      <c r="I82" s="2">
        <v>0</v>
      </c>
      <c r="J82" s="2">
        <v>19200</v>
      </c>
      <c r="K82" s="2">
        <v>530000</v>
      </c>
      <c r="L82" s="2" t="b">
        <v>0</v>
      </c>
      <c r="M82" s="1" t="s">
        <v>23</v>
      </c>
      <c r="N82" s="3">
        <v>43337</v>
      </c>
      <c r="O82" s="1" t="s">
        <v>23</v>
      </c>
      <c r="P82" s="24">
        <f t="shared" si="1"/>
        <v>43524</v>
      </c>
      <c r="R82"/>
    </row>
    <row r="83" spans="1:18" ht="12.75" customHeight="1" x14ac:dyDescent="0.4">
      <c r="A83" s="1" t="s">
        <v>73</v>
      </c>
      <c r="B83" s="1" t="s">
        <v>895</v>
      </c>
      <c r="C83" s="1" t="s">
        <v>60</v>
      </c>
      <c r="D83" s="1" t="s">
        <v>936</v>
      </c>
      <c r="E83" s="1" t="s">
        <v>108</v>
      </c>
      <c r="F83" s="1" t="s">
        <v>21</v>
      </c>
      <c r="G83" s="2">
        <v>618</v>
      </c>
      <c r="H83" s="21" t="s">
        <v>230</v>
      </c>
      <c r="I83" s="2">
        <v>0</v>
      </c>
      <c r="J83" s="2">
        <v>25976</v>
      </c>
      <c r="K83" s="2">
        <v>600000</v>
      </c>
      <c r="L83" s="2" t="b">
        <v>0</v>
      </c>
      <c r="M83" s="1" t="s">
        <v>16</v>
      </c>
      <c r="N83" s="3">
        <v>42339</v>
      </c>
      <c r="O83" s="1" t="s">
        <v>23</v>
      </c>
      <c r="P83" s="24">
        <f t="shared" si="1"/>
        <v>43524</v>
      </c>
      <c r="R83"/>
    </row>
    <row r="84" spans="1:18" ht="12.75" customHeight="1" x14ac:dyDescent="0.4">
      <c r="A84" s="1" t="s">
        <v>29</v>
      </c>
      <c r="B84" s="1" t="s">
        <v>842</v>
      </c>
      <c r="C84" s="1" t="s">
        <v>152</v>
      </c>
      <c r="D84" s="1" t="s">
        <v>936</v>
      </c>
      <c r="E84" s="1" t="s">
        <v>152</v>
      </c>
      <c r="F84" s="1" t="s">
        <v>103</v>
      </c>
      <c r="G84" s="2">
        <v>0</v>
      </c>
      <c r="H84" s="21" t="s">
        <v>230</v>
      </c>
      <c r="I84" s="2">
        <v>0</v>
      </c>
      <c r="J84" s="2">
        <v>33100</v>
      </c>
      <c r="K84" s="2">
        <v>1255000</v>
      </c>
      <c r="L84" s="2" t="b">
        <v>0</v>
      </c>
      <c r="M84" s="1" t="s">
        <v>23</v>
      </c>
      <c r="N84" s="3">
        <v>42373</v>
      </c>
      <c r="O84" s="1" t="s">
        <v>23</v>
      </c>
      <c r="P84" s="24">
        <f t="shared" si="1"/>
        <v>43524</v>
      </c>
      <c r="R84"/>
    </row>
    <row r="85" spans="1:18" ht="12.75" customHeight="1" x14ac:dyDescent="0.4">
      <c r="A85" s="1" t="s">
        <v>438</v>
      </c>
      <c r="B85" s="1" t="s">
        <v>415</v>
      </c>
      <c r="C85" s="1" t="s">
        <v>416</v>
      </c>
      <c r="D85" s="1" t="s">
        <v>936</v>
      </c>
      <c r="E85" s="1" t="s">
        <v>424</v>
      </c>
      <c r="F85" s="1" t="s">
        <v>21</v>
      </c>
      <c r="G85" s="2">
        <v>615</v>
      </c>
      <c r="H85" s="21" t="s">
        <v>439</v>
      </c>
      <c r="I85" s="2">
        <v>0</v>
      </c>
      <c r="J85" s="2">
        <v>21136</v>
      </c>
      <c r="K85" s="2">
        <v>710000</v>
      </c>
      <c r="L85" s="2" t="b">
        <v>1</v>
      </c>
      <c r="M85" s="1" t="s">
        <v>23</v>
      </c>
      <c r="N85" s="3">
        <v>40971</v>
      </c>
      <c r="O85" s="1" t="s">
        <v>23</v>
      </c>
      <c r="P85" s="24">
        <f t="shared" si="1"/>
        <v>43526</v>
      </c>
      <c r="R85"/>
    </row>
    <row r="86" spans="1:18" ht="12.75" customHeight="1" x14ac:dyDescent="0.4">
      <c r="A86" s="1" t="s">
        <v>183</v>
      </c>
      <c r="B86" s="1" t="s">
        <v>386</v>
      </c>
      <c r="C86" s="1" t="s">
        <v>387</v>
      </c>
      <c r="D86" s="1" t="s">
        <v>935</v>
      </c>
      <c r="E86" s="1" t="s">
        <v>102</v>
      </c>
      <c r="F86" s="1" t="s">
        <v>103</v>
      </c>
      <c r="G86" s="2">
        <v>867</v>
      </c>
      <c r="H86" s="21" t="s">
        <v>403</v>
      </c>
      <c r="I86" s="2">
        <v>0</v>
      </c>
      <c r="J86" s="2">
        <v>24960</v>
      </c>
      <c r="K86" s="2">
        <v>770000</v>
      </c>
      <c r="L86" s="2" t="b">
        <v>0</v>
      </c>
      <c r="M86" s="1" t="s">
        <v>23</v>
      </c>
      <c r="N86" s="3">
        <v>43163</v>
      </c>
      <c r="O86" s="1" t="s">
        <v>23</v>
      </c>
      <c r="P86" s="24">
        <f t="shared" si="1"/>
        <v>43527</v>
      </c>
      <c r="R86"/>
    </row>
    <row r="87" spans="1:18" ht="12.75" customHeight="1" x14ac:dyDescent="0.4">
      <c r="A87" s="1" t="s">
        <v>48</v>
      </c>
      <c r="B87" s="1" t="s">
        <v>538</v>
      </c>
      <c r="C87" s="1" t="s">
        <v>371</v>
      </c>
      <c r="D87" s="1" t="s">
        <v>936</v>
      </c>
      <c r="E87" s="1" t="s">
        <v>372</v>
      </c>
      <c r="F87" s="1" t="s">
        <v>543</v>
      </c>
      <c r="G87" s="2">
        <v>604</v>
      </c>
      <c r="H87" s="21" t="s">
        <v>546</v>
      </c>
      <c r="I87" s="2">
        <v>0</v>
      </c>
      <c r="J87" s="2">
        <v>23260</v>
      </c>
      <c r="K87" s="2">
        <v>650000</v>
      </c>
      <c r="L87" s="2" t="b">
        <v>1</v>
      </c>
      <c r="M87" s="1" t="s">
        <v>23</v>
      </c>
      <c r="N87" s="3">
        <v>40983</v>
      </c>
      <c r="O87" s="1" t="s">
        <v>23</v>
      </c>
      <c r="P87" s="24">
        <f t="shared" si="1"/>
        <v>43538</v>
      </c>
      <c r="R87"/>
    </row>
    <row r="88" spans="1:18" ht="12.75" customHeight="1" x14ac:dyDescent="0.4">
      <c r="A88" s="1" t="s">
        <v>48</v>
      </c>
      <c r="B88" s="1" t="s">
        <v>728</v>
      </c>
      <c r="C88" s="1" t="s">
        <v>81</v>
      </c>
      <c r="D88" s="1" t="s">
        <v>935</v>
      </c>
      <c r="E88" s="1" t="s">
        <v>82</v>
      </c>
      <c r="F88" s="1" t="s">
        <v>103</v>
      </c>
      <c r="G88" s="2">
        <v>826</v>
      </c>
      <c r="H88" s="21" t="s">
        <v>741</v>
      </c>
      <c r="I88" s="2">
        <v>0</v>
      </c>
      <c r="J88" s="2">
        <v>21000</v>
      </c>
      <c r="K88" s="2">
        <v>530000</v>
      </c>
      <c r="L88" s="2" t="b">
        <v>1</v>
      </c>
      <c r="M88" s="1" t="s">
        <v>23</v>
      </c>
      <c r="N88" s="3">
        <v>43187</v>
      </c>
      <c r="O88" s="1" t="s">
        <v>23</v>
      </c>
      <c r="P88" s="24">
        <f t="shared" si="1"/>
        <v>43552</v>
      </c>
      <c r="R88"/>
    </row>
    <row r="89" spans="1:18" ht="12.75" customHeight="1" x14ac:dyDescent="0.4">
      <c r="A89" s="1" t="s">
        <v>17</v>
      </c>
      <c r="B89" s="1" t="s">
        <v>551</v>
      </c>
      <c r="C89" s="1" t="s">
        <v>68</v>
      </c>
      <c r="D89" s="1" t="s">
        <v>937</v>
      </c>
      <c r="E89" s="1" t="s">
        <v>69</v>
      </c>
      <c r="F89" s="1" t="s">
        <v>70</v>
      </c>
      <c r="G89" s="2">
        <v>1060</v>
      </c>
      <c r="H89" s="21" t="s">
        <v>650</v>
      </c>
      <c r="I89" s="2">
        <v>0</v>
      </c>
      <c r="J89" s="2">
        <v>15600</v>
      </c>
      <c r="K89" s="2">
        <v>375000</v>
      </c>
      <c r="L89" s="2" t="b">
        <v>1</v>
      </c>
      <c r="M89" s="1" t="s">
        <v>23</v>
      </c>
      <c r="N89" s="3">
        <v>39902</v>
      </c>
      <c r="O89" s="1" t="s">
        <v>23</v>
      </c>
      <c r="P89" s="24">
        <f t="shared" si="1"/>
        <v>43553</v>
      </c>
      <c r="R89"/>
    </row>
    <row r="90" spans="1:18" ht="12.75" customHeight="1" x14ac:dyDescent="0.4">
      <c r="A90" s="1" t="s">
        <v>35</v>
      </c>
      <c r="B90" s="1" t="s">
        <v>698</v>
      </c>
      <c r="C90" s="1" t="s">
        <v>85</v>
      </c>
      <c r="D90" s="1" t="s">
        <v>86</v>
      </c>
      <c r="E90" s="1" t="s">
        <v>89</v>
      </c>
      <c r="F90" s="1" t="s">
        <v>701</v>
      </c>
      <c r="G90" s="2">
        <v>301</v>
      </c>
      <c r="H90" s="21" t="s">
        <v>337</v>
      </c>
      <c r="I90" s="2">
        <v>0</v>
      </c>
      <c r="J90" s="2">
        <v>6960</v>
      </c>
      <c r="K90" s="2">
        <v>95000</v>
      </c>
      <c r="L90" s="2" t="b">
        <v>1</v>
      </c>
      <c r="M90" s="1" t="s">
        <v>23</v>
      </c>
      <c r="N90" s="3">
        <v>43343</v>
      </c>
      <c r="O90" s="1" t="s">
        <v>23</v>
      </c>
      <c r="P90" s="24">
        <f t="shared" si="1"/>
        <v>43554</v>
      </c>
      <c r="R90"/>
    </row>
    <row r="91" spans="1:18" ht="12.75" customHeight="1" x14ac:dyDescent="0.4">
      <c r="A91" s="1" t="s">
        <v>636</v>
      </c>
      <c r="B91" s="1" t="s">
        <v>551</v>
      </c>
      <c r="C91" s="1" t="s">
        <v>68</v>
      </c>
      <c r="D91" s="1" t="s">
        <v>937</v>
      </c>
      <c r="E91" s="1" t="s">
        <v>69</v>
      </c>
      <c r="F91" s="1" t="s">
        <v>40</v>
      </c>
      <c r="G91" s="2">
        <v>690</v>
      </c>
      <c r="H91" s="21" t="s">
        <v>337</v>
      </c>
      <c r="I91" s="2">
        <v>0</v>
      </c>
      <c r="J91" s="2">
        <v>12978</v>
      </c>
      <c r="K91" s="2">
        <v>275000</v>
      </c>
      <c r="L91" s="2" t="b">
        <v>1</v>
      </c>
      <c r="M91" s="1" t="s">
        <v>23</v>
      </c>
      <c r="N91" s="3">
        <v>42500</v>
      </c>
      <c r="O91" s="1" t="s">
        <v>23</v>
      </c>
      <c r="P91" s="24">
        <f t="shared" si="1"/>
        <v>43554</v>
      </c>
      <c r="R91"/>
    </row>
    <row r="92" spans="1:18" ht="12.75" customHeight="1" x14ac:dyDescent="0.4">
      <c r="A92" s="1" t="s">
        <v>97</v>
      </c>
      <c r="B92" s="1" t="s">
        <v>920</v>
      </c>
      <c r="C92" s="1" t="s">
        <v>259</v>
      </c>
      <c r="D92" s="1" t="s">
        <v>935</v>
      </c>
      <c r="E92" s="1" t="s">
        <v>260</v>
      </c>
      <c r="F92" s="1" t="s">
        <v>261</v>
      </c>
      <c r="G92" s="2">
        <v>657</v>
      </c>
      <c r="H92" s="21" t="s">
        <v>337</v>
      </c>
      <c r="I92" s="2">
        <v>0</v>
      </c>
      <c r="J92" s="2">
        <v>13596</v>
      </c>
      <c r="K92" s="2">
        <v>300000</v>
      </c>
      <c r="L92" s="2" t="b">
        <v>1</v>
      </c>
      <c r="M92" s="1" t="s">
        <v>23</v>
      </c>
      <c r="N92" s="3">
        <v>42825</v>
      </c>
      <c r="O92" s="1" t="s">
        <v>23</v>
      </c>
      <c r="P92" s="24">
        <f t="shared" si="1"/>
        <v>43554</v>
      </c>
      <c r="R92"/>
    </row>
    <row r="93" spans="1:18" ht="12.75" customHeight="1" x14ac:dyDescent="0.4">
      <c r="A93" s="1" t="s">
        <v>336</v>
      </c>
      <c r="B93" s="1" t="s">
        <v>320</v>
      </c>
      <c r="C93" s="1" t="s">
        <v>60</v>
      </c>
      <c r="D93" s="1" t="s">
        <v>936</v>
      </c>
      <c r="E93" s="1" t="s">
        <v>61</v>
      </c>
      <c r="F93" s="1" t="s">
        <v>321</v>
      </c>
      <c r="G93" s="2">
        <v>541</v>
      </c>
      <c r="H93" s="21" t="s">
        <v>337</v>
      </c>
      <c r="I93" s="2">
        <v>0</v>
      </c>
      <c r="J93" s="2">
        <v>23360</v>
      </c>
      <c r="K93" s="2">
        <v>520000</v>
      </c>
      <c r="L93" s="2" t="b">
        <v>0</v>
      </c>
      <c r="M93" s="1" t="s">
        <v>23</v>
      </c>
      <c r="N93" s="3">
        <v>38807</v>
      </c>
      <c r="O93" s="1" t="s">
        <v>23</v>
      </c>
      <c r="P93" s="24">
        <f t="shared" si="1"/>
        <v>43554</v>
      </c>
      <c r="R93"/>
    </row>
    <row r="94" spans="1:18" ht="12.75" customHeight="1" x14ac:dyDescent="0.4">
      <c r="A94" s="1" t="s">
        <v>88</v>
      </c>
      <c r="B94" s="1" t="s">
        <v>895</v>
      </c>
      <c r="C94" s="1" t="s">
        <v>60</v>
      </c>
      <c r="D94" s="1" t="s">
        <v>936</v>
      </c>
      <c r="E94" s="1" t="s">
        <v>108</v>
      </c>
      <c r="F94" s="1" t="s">
        <v>21</v>
      </c>
      <c r="G94" s="2">
        <v>662</v>
      </c>
      <c r="H94" s="21" t="s">
        <v>337</v>
      </c>
      <c r="I94" s="2">
        <v>0</v>
      </c>
      <c r="J94" s="2">
        <v>50960</v>
      </c>
      <c r="K94" s="2">
        <v>600000</v>
      </c>
      <c r="L94" s="2" t="b">
        <v>0</v>
      </c>
      <c r="M94" s="1" t="s">
        <v>16</v>
      </c>
      <c r="N94" s="3">
        <v>43353</v>
      </c>
      <c r="O94" s="1" t="s">
        <v>23</v>
      </c>
      <c r="P94" s="24">
        <f t="shared" si="1"/>
        <v>43554</v>
      </c>
      <c r="R94"/>
    </row>
    <row r="95" spans="1:18" ht="12.75" customHeight="1" x14ac:dyDescent="0.4">
      <c r="A95" s="1" t="s">
        <v>83</v>
      </c>
      <c r="B95" s="1" t="s">
        <v>258</v>
      </c>
      <c r="C95" s="1" t="s">
        <v>259</v>
      </c>
      <c r="D95" s="1" t="s">
        <v>935</v>
      </c>
      <c r="E95" s="1" t="s">
        <v>98</v>
      </c>
      <c r="F95" s="1" t="s">
        <v>274</v>
      </c>
      <c r="G95" s="2">
        <v>477</v>
      </c>
      <c r="H95" s="21" t="s">
        <v>203</v>
      </c>
      <c r="I95" s="2">
        <v>0</v>
      </c>
      <c r="J95" s="2">
        <v>11496</v>
      </c>
      <c r="K95" s="2">
        <v>250000</v>
      </c>
      <c r="L95" s="2" t="b">
        <v>1</v>
      </c>
      <c r="M95" s="1" t="s">
        <v>23</v>
      </c>
      <c r="N95" s="3">
        <v>42461</v>
      </c>
      <c r="O95" s="1" t="s">
        <v>23</v>
      </c>
      <c r="P95" s="24">
        <f t="shared" si="1"/>
        <v>43555</v>
      </c>
      <c r="R95"/>
    </row>
    <row r="96" spans="1:18" ht="12.75" customHeight="1" x14ac:dyDescent="0.4">
      <c r="A96" s="1" t="s">
        <v>498</v>
      </c>
      <c r="B96" s="1" t="s">
        <v>446</v>
      </c>
      <c r="C96" s="1" t="s">
        <v>65</v>
      </c>
      <c r="D96" s="1" t="s">
        <v>935</v>
      </c>
      <c r="E96" s="1" t="s">
        <v>20</v>
      </c>
      <c r="F96" s="1" t="s">
        <v>37</v>
      </c>
      <c r="G96" s="2">
        <v>262</v>
      </c>
      <c r="H96" s="21" t="s">
        <v>203</v>
      </c>
      <c r="I96" s="2">
        <v>0</v>
      </c>
      <c r="J96" s="2">
        <v>12600</v>
      </c>
      <c r="K96" s="2">
        <v>260000</v>
      </c>
      <c r="L96" s="2" t="b">
        <v>1</v>
      </c>
      <c r="M96" s="1" t="s">
        <v>23</v>
      </c>
      <c r="N96" s="3">
        <v>43332</v>
      </c>
      <c r="O96" s="1" t="s">
        <v>23</v>
      </c>
      <c r="P96" s="24">
        <f t="shared" si="1"/>
        <v>43555</v>
      </c>
      <c r="R96"/>
    </row>
    <row r="97" spans="1:18" ht="12.75" customHeight="1" x14ac:dyDescent="0.4">
      <c r="A97" s="1" t="s">
        <v>473</v>
      </c>
      <c r="B97" s="1" t="s">
        <v>446</v>
      </c>
      <c r="C97" s="1" t="s">
        <v>65</v>
      </c>
      <c r="D97" s="1" t="s">
        <v>935</v>
      </c>
      <c r="E97" s="1" t="s">
        <v>20</v>
      </c>
      <c r="F97" s="1" t="s">
        <v>21</v>
      </c>
      <c r="G97" s="2">
        <v>531</v>
      </c>
      <c r="H97" s="21" t="s">
        <v>203</v>
      </c>
      <c r="I97" s="2">
        <v>0</v>
      </c>
      <c r="J97" s="2">
        <v>15141</v>
      </c>
      <c r="K97" s="2">
        <v>390000</v>
      </c>
      <c r="L97" s="2" t="b">
        <v>0</v>
      </c>
      <c r="M97" s="1" t="s">
        <v>23</v>
      </c>
      <c r="N97" s="3">
        <v>42460</v>
      </c>
      <c r="O97" s="1" t="s">
        <v>23</v>
      </c>
      <c r="P97" s="24">
        <f t="shared" si="1"/>
        <v>43555</v>
      </c>
      <c r="R97"/>
    </row>
    <row r="98" spans="1:18" ht="12.75" customHeight="1" x14ac:dyDescent="0.4">
      <c r="A98" s="1" t="s">
        <v>35</v>
      </c>
      <c r="B98" s="1" t="s">
        <v>881</v>
      </c>
      <c r="C98" s="1" t="s">
        <v>105</v>
      </c>
      <c r="D98" s="1" t="s">
        <v>82</v>
      </c>
      <c r="E98" s="1" t="s">
        <v>98</v>
      </c>
      <c r="F98" s="1" t="s">
        <v>40</v>
      </c>
      <c r="G98" s="2">
        <v>660</v>
      </c>
      <c r="H98" s="21" t="s">
        <v>203</v>
      </c>
      <c r="I98" s="2">
        <v>0</v>
      </c>
      <c r="J98" s="2">
        <v>16164</v>
      </c>
      <c r="K98" s="2">
        <v>370000</v>
      </c>
      <c r="L98" s="2" t="b">
        <v>1</v>
      </c>
      <c r="M98" s="1" t="s">
        <v>23</v>
      </c>
      <c r="N98" s="3">
        <v>41129</v>
      </c>
      <c r="O98" s="1" t="s">
        <v>23</v>
      </c>
      <c r="P98" s="24">
        <f t="shared" si="1"/>
        <v>43555</v>
      </c>
      <c r="R98"/>
    </row>
    <row r="99" spans="1:18" ht="12.75" customHeight="1" x14ac:dyDescent="0.4">
      <c r="A99" s="1" t="s">
        <v>39</v>
      </c>
      <c r="B99" s="1" t="s">
        <v>196</v>
      </c>
      <c r="C99" s="1" t="s">
        <v>197</v>
      </c>
      <c r="D99" s="1" t="s">
        <v>936</v>
      </c>
      <c r="E99" s="1" t="s">
        <v>198</v>
      </c>
      <c r="F99" s="1" t="s">
        <v>37</v>
      </c>
      <c r="G99" s="2">
        <v>403</v>
      </c>
      <c r="H99" s="21" t="s">
        <v>203</v>
      </c>
      <c r="I99" s="2">
        <v>0</v>
      </c>
      <c r="J99" s="2">
        <v>16380</v>
      </c>
      <c r="K99" s="2">
        <v>540000</v>
      </c>
      <c r="L99" s="2" t="b">
        <v>0</v>
      </c>
      <c r="M99" s="1" t="s">
        <v>23</v>
      </c>
      <c r="N99" s="3">
        <v>43267</v>
      </c>
      <c r="O99" s="1" t="s">
        <v>23</v>
      </c>
      <c r="P99" s="24">
        <f t="shared" si="1"/>
        <v>43555</v>
      </c>
      <c r="R99"/>
    </row>
    <row r="100" spans="1:18" ht="12.75" customHeight="1" x14ac:dyDescent="0.4">
      <c r="A100" s="1" t="s">
        <v>17</v>
      </c>
      <c r="B100" s="1" t="s">
        <v>881</v>
      </c>
      <c r="C100" s="1" t="s">
        <v>105</v>
      </c>
      <c r="D100" s="1" t="s">
        <v>82</v>
      </c>
      <c r="E100" s="1" t="s">
        <v>98</v>
      </c>
      <c r="F100" s="1" t="s">
        <v>40</v>
      </c>
      <c r="G100" s="2">
        <v>660</v>
      </c>
      <c r="H100" s="21" t="s">
        <v>203</v>
      </c>
      <c r="I100" s="2">
        <v>0</v>
      </c>
      <c r="J100" s="2">
        <v>16810</v>
      </c>
      <c r="K100" s="2">
        <v>370000</v>
      </c>
      <c r="L100" s="2" t="b">
        <v>1</v>
      </c>
      <c r="M100" s="1" t="s">
        <v>23</v>
      </c>
      <c r="N100" s="3">
        <v>40110</v>
      </c>
      <c r="O100" s="1" t="s">
        <v>23</v>
      </c>
      <c r="P100" s="24">
        <f t="shared" si="1"/>
        <v>43555</v>
      </c>
      <c r="R100"/>
    </row>
    <row r="101" spans="1:18" ht="12.75" customHeight="1" x14ac:dyDescent="0.4">
      <c r="A101" s="1" t="s">
        <v>145</v>
      </c>
      <c r="B101" s="1" t="s">
        <v>196</v>
      </c>
      <c r="C101" s="1" t="s">
        <v>197</v>
      </c>
      <c r="D101" s="1" t="s">
        <v>936</v>
      </c>
      <c r="E101" s="1" t="s">
        <v>198</v>
      </c>
      <c r="F101" s="1" t="s">
        <v>21</v>
      </c>
      <c r="G101" s="2">
        <v>436</v>
      </c>
      <c r="H101" s="21" t="s">
        <v>203</v>
      </c>
      <c r="I101" s="2">
        <v>0</v>
      </c>
      <c r="J101" s="2">
        <v>21000</v>
      </c>
      <c r="K101" s="2">
        <v>550000</v>
      </c>
      <c r="L101" s="2" t="b">
        <v>0</v>
      </c>
      <c r="M101" s="1" t="s">
        <v>23</v>
      </c>
      <c r="N101" s="3">
        <v>42826</v>
      </c>
      <c r="O101" s="1" t="s">
        <v>23</v>
      </c>
      <c r="P101" s="24">
        <f t="shared" si="1"/>
        <v>43555</v>
      </c>
      <c r="R101"/>
    </row>
    <row r="102" spans="1:18" ht="12.75" customHeight="1" x14ac:dyDescent="0.4">
      <c r="A102" s="1" t="s">
        <v>665</v>
      </c>
      <c r="B102" s="1" t="s">
        <v>551</v>
      </c>
      <c r="C102" s="1" t="s">
        <v>68</v>
      </c>
      <c r="D102" s="1" t="s">
        <v>937</v>
      </c>
      <c r="E102" s="1" t="s">
        <v>69</v>
      </c>
      <c r="F102" s="1" t="s">
        <v>75</v>
      </c>
      <c r="G102" s="2">
        <v>985</v>
      </c>
      <c r="H102" s="21" t="s">
        <v>666</v>
      </c>
      <c r="I102" s="2">
        <v>0</v>
      </c>
      <c r="J102" s="2">
        <v>18000</v>
      </c>
      <c r="K102" s="2">
        <v>350000</v>
      </c>
      <c r="L102" s="2" t="b">
        <v>0</v>
      </c>
      <c r="M102" s="1" t="s">
        <v>23</v>
      </c>
      <c r="N102" s="3">
        <v>43193</v>
      </c>
      <c r="O102" s="1" t="s">
        <v>23</v>
      </c>
      <c r="P102" s="24">
        <f t="shared" si="1"/>
        <v>43557</v>
      </c>
      <c r="R102"/>
    </row>
    <row r="103" spans="1:18" ht="12.75" customHeight="1" x14ac:dyDescent="0.4">
      <c r="A103" s="1" t="s">
        <v>150</v>
      </c>
      <c r="B103" s="1" t="s">
        <v>844</v>
      </c>
      <c r="C103" s="1" t="s">
        <v>101</v>
      </c>
      <c r="D103" s="1" t="s">
        <v>935</v>
      </c>
      <c r="E103" s="1" t="s">
        <v>102</v>
      </c>
      <c r="F103" s="1" t="s">
        <v>103</v>
      </c>
      <c r="G103" s="2">
        <v>1019</v>
      </c>
      <c r="H103" s="21" t="s">
        <v>849</v>
      </c>
      <c r="I103" s="2">
        <v>0</v>
      </c>
      <c r="J103" s="2">
        <v>23964</v>
      </c>
      <c r="K103" s="2">
        <v>790000</v>
      </c>
      <c r="L103" s="2" t="b">
        <v>0</v>
      </c>
      <c r="M103" s="1" t="s">
        <v>23</v>
      </c>
      <c r="N103" s="3">
        <v>41003</v>
      </c>
      <c r="O103" s="1" t="s">
        <v>23</v>
      </c>
      <c r="P103" s="24">
        <f t="shared" si="1"/>
        <v>43558</v>
      </c>
      <c r="R103"/>
    </row>
    <row r="104" spans="1:18" ht="12.75" customHeight="1" x14ac:dyDescent="0.4">
      <c r="A104" s="1" t="s">
        <v>17</v>
      </c>
      <c r="B104" s="1" t="s">
        <v>888</v>
      </c>
      <c r="C104" s="1" t="s">
        <v>16</v>
      </c>
      <c r="D104" s="1" t="s">
        <v>938</v>
      </c>
      <c r="E104" s="1" t="s">
        <v>89</v>
      </c>
      <c r="F104" s="1" t="s">
        <v>890</v>
      </c>
      <c r="G104" s="2">
        <v>649</v>
      </c>
      <c r="H104" s="21" t="s">
        <v>638</v>
      </c>
      <c r="I104" s="2">
        <v>0</v>
      </c>
      <c r="J104" s="2">
        <v>9900</v>
      </c>
      <c r="K104" s="2">
        <v>185000</v>
      </c>
      <c r="L104" s="2" t="b">
        <v>1</v>
      </c>
      <c r="M104" s="1" t="s">
        <v>23</v>
      </c>
      <c r="N104" s="3">
        <v>43195</v>
      </c>
      <c r="O104" s="1" t="s">
        <v>23</v>
      </c>
      <c r="P104" s="24">
        <f t="shared" si="1"/>
        <v>43559</v>
      </c>
      <c r="R104"/>
    </row>
    <row r="105" spans="1:18" ht="12.75" customHeight="1" x14ac:dyDescent="0.4">
      <c r="A105" s="1" t="s">
        <v>434</v>
      </c>
      <c r="B105" s="1" t="s">
        <v>551</v>
      </c>
      <c r="C105" s="1" t="s">
        <v>68</v>
      </c>
      <c r="D105" s="1" t="s">
        <v>937</v>
      </c>
      <c r="E105" s="1" t="s">
        <v>69</v>
      </c>
      <c r="F105" s="1" t="s">
        <v>70</v>
      </c>
      <c r="G105" s="2">
        <v>1040</v>
      </c>
      <c r="H105" s="21" t="s">
        <v>638</v>
      </c>
      <c r="I105" s="2">
        <v>0</v>
      </c>
      <c r="J105" s="2">
        <v>16200</v>
      </c>
      <c r="K105" s="2">
        <v>375000</v>
      </c>
      <c r="L105" s="2" t="b">
        <v>1</v>
      </c>
      <c r="M105" s="1" t="s">
        <v>23</v>
      </c>
      <c r="N105" s="3">
        <v>43195</v>
      </c>
      <c r="O105" s="1" t="s">
        <v>23</v>
      </c>
      <c r="P105" s="24">
        <f t="shared" si="1"/>
        <v>43559</v>
      </c>
      <c r="R105"/>
    </row>
    <row r="106" spans="1:18" ht="12.75" customHeight="1" x14ac:dyDescent="0.4">
      <c r="A106" s="1" t="s">
        <v>119</v>
      </c>
      <c r="B106" s="1" t="s">
        <v>895</v>
      </c>
      <c r="C106" s="1" t="s">
        <v>60</v>
      </c>
      <c r="D106" s="1" t="s">
        <v>936</v>
      </c>
      <c r="E106" s="1" t="s">
        <v>108</v>
      </c>
      <c r="F106" s="1" t="s">
        <v>21</v>
      </c>
      <c r="G106" s="2">
        <v>623</v>
      </c>
      <c r="H106" s="21" t="s">
        <v>638</v>
      </c>
      <c r="I106" s="2">
        <v>0</v>
      </c>
      <c r="J106" s="2">
        <v>23400</v>
      </c>
      <c r="K106" s="2">
        <v>600000</v>
      </c>
      <c r="L106" s="2" t="b">
        <v>0</v>
      </c>
      <c r="M106" s="1" t="s">
        <v>16</v>
      </c>
      <c r="N106" s="3">
        <v>43195</v>
      </c>
      <c r="O106" s="1" t="s">
        <v>23</v>
      </c>
      <c r="P106" s="24">
        <f t="shared" si="1"/>
        <v>43559</v>
      </c>
      <c r="R106"/>
    </row>
    <row r="107" spans="1:18" ht="12.75" customHeight="1" x14ac:dyDescent="0.4">
      <c r="A107" s="1" t="s">
        <v>24</v>
      </c>
      <c r="B107" s="1" t="s">
        <v>538</v>
      </c>
      <c r="C107" s="1" t="s">
        <v>371</v>
      </c>
      <c r="D107" s="1" t="s">
        <v>936</v>
      </c>
      <c r="E107" s="1" t="s">
        <v>306</v>
      </c>
      <c r="F107" s="1" t="s">
        <v>540</v>
      </c>
      <c r="G107" s="2">
        <v>634</v>
      </c>
      <c r="H107" s="21" t="s">
        <v>541</v>
      </c>
      <c r="I107" s="2">
        <v>0</v>
      </c>
      <c r="J107" s="2">
        <v>23760</v>
      </c>
      <c r="K107" s="2">
        <v>675000</v>
      </c>
      <c r="L107" s="2" t="b">
        <v>0</v>
      </c>
      <c r="M107" s="1" t="s">
        <v>23</v>
      </c>
      <c r="N107" s="3">
        <v>42101</v>
      </c>
      <c r="O107" s="1" t="s">
        <v>23</v>
      </c>
      <c r="P107" s="24">
        <f t="shared" si="1"/>
        <v>43561</v>
      </c>
      <c r="R107"/>
    </row>
    <row r="108" spans="1:18" ht="12.75" customHeight="1" x14ac:dyDescent="0.4">
      <c r="A108" s="1" t="s">
        <v>42</v>
      </c>
      <c r="B108" s="1" t="s">
        <v>744</v>
      </c>
      <c r="C108" s="1" t="s">
        <v>745</v>
      </c>
      <c r="D108" s="1" t="s">
        <v>935</v>
      </c>
      <c r="E108" s="1" t="s">
        <v>102</v>
      </c>
      <c r="F108" s="1" t="s">
        <v>103</v>
      </c>
      <c r="G108" s="2">
        <v>915</v>
      </c>
      <c r="H108" s="21" t="s">
        <v>757</v>
      </c>
      <c r="I108" s="2">
        <v>0</v>
      </c>
      <c r="J108" s="2">
        <v>25164</v>
      </c>
      <c r="K108" s="2">
        <v>705000</v>
      </c>
      <c r="L108" s="2" t="b">
        <v>0</v>
      </c>
      <c r="M108" s="1" t="s">
        <v>23</v>
      </c>
      <c r="N108" s="3">
        <v>43198</v>
      </c>
      <c r="O108" s="1" t="s">
        <v>23</v>
      </c>
      <c r="P108" s="24">
        <f t="shared" si="1"/>
        <v>43562</v>
      </c>
      <c r="R108"/>
    </row>
    <row r="109" spans="1:18" ht="12.75" customHeight="1" x14ac:dyDescent="0.4">
      <c r="A109" s="1" t="s">
        <v>73</v>
      </c>
      <c r="B109" s="1" t="s">
        <v>867</v>
      </c>
      <c r="C109" s="1" t="s">
        <v>868</v>
      </c>
      <c r="D109" s="1" t="s">
        <v>869</v>
      </c>
      <c r="E109" s="1" t="s">
        <v>869</v>
      </c>
      <c r="F109" s="1" t="s">
        <v>870</v>
      </c>
      <c r="G109" s="2">
        <v>754</v>
      </c>
      <c r="H109" s="21" t="s">
        <v>770</v>
      </c>
      <c r="I109" s="2">
        <v>0</v>
      </c>
      <c r="J109" s="2">
        <v>10795</v>
      </c>
      <c r="K109" s="2">
        <v>175000</v>
      </c>
      <c r="L109" s="2" t="b">
        <v>1</v>
      </c>
      <c r="M109" s="1" t="s">
        <v>23</v>
      </c>
      <c r="N109" s="3">
        <v>42103</v>
      </c>
      <c r="O109" s="1" t="s">
        <v>23</v>
      </c>
      <c r="P109" s="24">
        <f t="shared" si="1"/>
        <v>43563</v>
      </c>
      <c r="R109"/>
    </row>
    <row r="110" spans="1:18" ht="12.75" customHeight="1" x14ac:dyDescent="0.4">
      <c r="A110" s="1" t="s">
        <v>606</v>
      </c>
      <c r="B110" s="1" t="s">
        <v>769</v>
      </c>
      <c r="C110" s="1" t="s">
        <v>405</v>
      </c>
      <c r="D110" s="1" t="s">
        <v>935</v>
      </c>
      <c r="E110" s="1" t="s">
        <v>20</v>
      </c>
      <c r="F110" s="1" t="s">
        <v>21</v>
      </c>
      <c r="G110" s="2">
        <v>439</v>
      </c>
      <c r="H110" s="21" t="s">
        <v>770</v>
      </c>
      <c r="I110" s="2">
        <v>0</v>
      </c>
      <c r="J110" s="2">
        <v>12300</v>
      </c>
      <c r="K110" s="2">
        <v>285000</v>
      </c>
      <c r="L110" s="2" t="b">
        <v>0</v>
      </c>
      <c r="M110" s="1" t="s">
        <v>23</v>
      </c>
      <c r="N110" s="3">
        <v>42441</v>
      </c>
      <c r="O110" s="1" t="s">
        <v>23</v>
      </c>
      <c r="P110" s="24">
        <f t="shared" si="1"/>
        <v>43563</v>
      </c>
      <c r="R110"/>
    </row>
    <row r="111" spans="1:18" ht="12.75" customHeight="1" x14ac:dyDescent="0.4">
      <c r="A111" s="1" t="s">
        <v>243</v>
      </c>
      <c r="B111" s="1" t="s">
        <v>667</v>
      </c>
      <c r="C111" s="1" t="s">
        <v>50</v>
      </c>
      <c r="D111" s="1" t="s">
        <v>935</v>
      </c>
      <c r="E111" s="1" t="s">
        <v>51</v>
      </c>
      <c r="F111" s="1" t="s">
        <v>40</v>
      </c>
      <c r="G111" s="2">
        <v>0</v>
      </c>
      <c r="H111" s="21" t="s">
        <v>669</v>
      </c>
      <c r="I111" s="2">
        <v>0</v>
      </c>
      <c r="J111" s="2">
        <v>12480</v>
      </c>
      <c r="K111" s="2">
        <v>315000</v>
      </c>
      <c r="L111" s="2" t="b">
        <v>0</v>
      </c>
      <c r="M111" s="1" t="s">
        <v>16</v>
      </c>
      <c r="N111" s="3">
        <v>43200</v>
      </c>
      <c r="O111" s="1" t="s">
        <v>23</v>
      </c>
      <c r="P111" s="24">
        <f t="shared" si="1"/>
        <v>43564</v>
      </c>
      <c r="R111"/>
    </row>
    <row r="112" spans="1:18" ht="12.75" customHeight="1" x14ac:dyDescent="0.4">
      <c r="A112" s="1" t="s">
        <v>548</v>
      </c>
      <c r="B112" s="1" t="s">
        <v>667</v>
      </c>
      <c r="C112" s="1" t="s">
        <v>50</v>
      </c>
      <c r="D112" s="1" t="s">
        <v>935</v>
      </c>
      <c r="E112" s="1" t="s">
        <v>51</v>
      </c>
      <c r="F112" s="1" t="s">
        <v>40</v>
      </c>
      <c r="G112" s="2">
        <v>0</v>
      </c>
      <c r="H112" s="21" t="s">
        <v>672</v>
      </c>
      <c r="I112" s="2">
        <v>0</v>
      </c>
      <c r="J112" s="2">
        <v>11970</v>
      </c>
      <c r="K112" s="2">
        <v>315000</v>
      </c>
      <c r="L112" s="2" t="b">
        <v>0</v>
      </c>
      <c r="M112" s="1" t="s">
        <v>23</v>
      </c>
      <c r="N112" s="3">
        <v>42471</v>
      </c>
      <c r="O112" s="1" t="s">
        <v>23</v>
      </c>
      <c r="P112" s="24">
        <f t="shared" si="1"/>
        <v>43565</v>
      </c>
      <c r="R112"/>
    </row>
    <row r="113" spans="1:18" ht="12.75" customHeight="1" x14ac:dyDescent="0.4">
      <c r="A113" s="1" t="s">
        <v>142</v>
      </c>
      <c r="B113" s="1" t="s">
        <v>888</v>
      </c>
      <c r="C113" s="1" t="s">
        <v>16</v>
      </c>
      <c r="D113" s="1" t="s">
        <v>938</v>
      </c>
      <c r="E113" s="1" t="s">
        <v>89</v>
      </c>
      <c r="F113" s="1" t="s">
        <v>783</v>
      </c>
      <c r="G113" s="2">
        <v>564</v>
      </c>
      <c r="H113" s="21" t="s">
        <v>889</v>
      </c>
      <c r="I113" s="2">
        <v>0</v>
      </c>
      <c r="J113" s="2">
        <v>9600</v>
      </c>
      <c r="K113" s="2">
        <v>170000</v>
      </c>
      <c r="L113" s="2" t="b">
        <v>1</v>
      </c>
      <c r="M113" s="1" t="s">
        <v>23</v>
      </c>
      <c r="N113" s="3">
        <v>43203</v>
      </c>
      <c r="O113" s="1" t="s">
        <v>23</v>
      </c>
      <c r="P113" s="24">
        <f t="shared" si="1"/>
        <v>43567</v>
      </c>
      <c r="R113"/>
    </row>
    <row r="114" spans="1:18" ht="12.75" customHeight="1" x14ac:dyDescent="0.4">
      <c r="A114" s="1" t="s">
        <v>243</v>
      </c>
      <c r="B114" s="1" t="s">
        <v>224</v>
      </c>
      <c r="C114" s="1" t="s">
        <v>225</v>
      </c>
      <c r="D114" s="1" t="s">
        <v>935</v>
      </c>
      <c r="E114" s="1" t="s">
        <v>122</v>
      </c>
      <c r="F114" s="1" t="s">
        <v>21</v>
      </c>
      <c r="G114" s="2">
        <v>463</v>
      </c>
      <c r="H114" s="21" t="s">
        <v>236</v>
      </c>
      <c r="I114" s="2">
        <v>0</v>
      </c>
      <c r="J114" s="2">
        <v>15600</v>
      </c>
      <c r="K114" s="2">
        <v>380000</v>
      </c>
      <c r="L114" s="2" t="b">
        <v>0</v>
      </c>
      <c r="M114" s="1" t="s">
        <v>23</v>
      </c>
      <c r="N114" s="3">
        <v>43206</v>
      </c>
      <c r="O114" s="1" t="s">
        <v>23</v>
      </c>
      <c r="P114" s="24">
        <f t="shared" si="1"/>
        <v>43568</v>
      </c>
      <c r="R114"/>
    </row>
    <row r="115" spans="1:18" ht="12.75" customHeight="1" x14ac:dyDescent="0.4">
      <c r="A115" s="1" t="s">
        <v>27</v>
      </c>
      <c r="B115" s="1" t="s">
        <v>854</v>
      </c>
      <c r="C115" s="1" t="s">
        <v>117</v>
      </c>
      <c r="D115" s="1" t="s">
        <v>936</v>
      </c>
      <c r="E115" s="1" t="s">
        <v>797</v>
      </c>
      <c r="F115" s="1" t="s">
        <v>332</v>
      </c>
      <c r="G115" s="2">
        <v>689</v>
      </c>
      <c r="H115" s="21" t="s">
        <v>236</v>
      </c>
      <c r="I115" s="2">
        <v>0</v>
      </c>
      <c r="J115" s="2">
        <v>20790</v>
      </c>
      <c r="K115" s="2">
        <v>565000</v>
      </c>
      <c r="L115" s="2" t="b">
        <v>0</v>
      </c>
      <c r="M115" s="1" t="s">
        <v>23</v>
      </c>
      <c r="N115" s="3">
        <v>43203</v>
      </c>
      <c r="O115" s="1" t="s">
        <v>23</v>
      </c>
      <c r="P115" s="24">
        <f t="shared" si="1"/>
        <v>43568</v>
      </c>
      <c r="R115"/>
    </row>
    <row r="116" spans="1:18" ht="12.75" customHeight="1" x14ac:dyDescent="0.4">
      <c r="A116" s="1" t="s">
        <v>42</v>
      </c>
      <c r="B116" s="1" t="s">
        <v>224</v>
      </c>
      <c r="C116" s="1" t="s">
        <v>225</v>
      </c>
      <c r="D116" s="1" t="s">
        <v>935</v>
      </c>
      <c r="E116" s="1" t="s">
        <v>122</v>
      </c>
      <c r="F116" s="1" t="s">
        <v>120</v>
      </c>
      <c r="G116" s="2">
        <v>961</v>
      </c>
      <c r="H116" s="21" t="s">
        <v>236</v>
      </c>
      <c r="I116" s="2">
        <v>0</v>
      </c>
      <c r="J116" s="2">
        <v>30948</v>
      </c>
      <c r="K116" s="2">
        <v>770000</v>
      </c>
      <c r="L116" s="2" t="b">
        <v>0</v>
      </c>
      <c r="M116" s="1" t="s">
        <v>23</v>
      </c>
      <c r="N116" s="3">
        <v>42474</v>
      </c>
      <c r="O116" s="1" t="s">
        <v>23</v>
      </c>
      <c r="P116" s="24">
        <f t="shared" si="1"/>
        <v>43568</v>
      </c>
      <c r="R116"/>
    </row>
    <row r="117" spans="1:18" ht="12.75" customHeight="1" x14ac:dyDescent="0.4">
      <c r="A117" s="1" t="s">
        <v>97</v>
      </c>
      <c r="B117" s="1" t="s">
        <v>691</v>
      </c>
      <c r="C117" s="1" t="s">
        <v>85</v>
      </c>
      <c r="D117" s="1" t="s">
        <v>86</v>
      </c>
      <c r="E117" s="1" t="s">
        <v>86</v>
      </c>
      <c r="F117" s="1" t="s">
        <v>692</v>
      </c>
      <c r="G117" s="2">
        <v>861</v>
      </c>
      <c r="H117" s="21" t="s">
        <v>693</v>
      </c>
      <c r="I117" s="2">
        <v>0</v>
      </c>
      <c r="J117" s="2">
        <v>10500</v>
      </c>
      <c r="K117" s="2">
        <v>210000</v>
      </c>
      <c r="L117" s="2" t="b">
        <v>1</v>
      </c>
      <c r="M117" s="1" t="s">
        <v>23</v>
      </c>
      <c r="N117" s="3">
        <v>43206</v>
      </c>
      <c r="O117" s="1" t="s">
        <v>23</v>
      </c>
      <c r="P117" s="24">
        <f t="shared" si="1"/>
        <v>43570</v>
      </c>
      <c r="R117"/>
    </row>
    <row r="118" spans="1:18" ht="12.75" customHeight="1" x14ac:dyDescent="0.4">
      <c r="A118" s="1" t="s">
        <v>284</v>
      </c>
      <c r="B118" s="1" t="s">
        <v>258</v>
      </c>
      <c r="C118" s="1" t="s">
        <v>259</v>
      </c>
      <c r="D118" s="1" t="s">
        <v>935</v>
      </c>
      <c r="E118" s="1" t="s">
        <v>98</v>
      </c>
      <c r="F118" s="1" t="s">
        <v>274</v>
      </c>
      <c r="G118" s="2">
        <v>477</v>
      </c>
      <c r="H118" s="21" t="s">
        <v>285</v>
      </c>
      <c r="I118" s="2">
        <v>0</v>
      </c>
      <c r="J118" s="2">
        <v>9900</v>
      </c>
      <c r="K118" s="2">
        <v>250000</v>
      </c>
      <c r="L118" s="2" t="b">
        <v>0</v>
      </c>
      <c r="M118" s="1" t="s">
        <v>23</v>
      </c>
      <c r="N118" s="3">
        <v>40529</v>
      </c>
      <c r="O118" s="1" t="s">
        <v>23</v>
      </c>
      <c r="P118" s="24">
        <f t="shared" si="1"/>
        <v>43572</v>
      </c>
      <c r="R118"/>
    </row>
    <row r="119" spans="1:18" ht="12.75" customHeight="1" x14ac:dyDescent="0.4">
      <c r="A119" s="1" t="s">
        <v>633</v>
      </c>
      <c r="B119" s="1" t="s">
        <v>551</v>
      </c>
      <c r="C119" s="1" t="s">
        <v>68</v>
      </c>
      <c r="D119" s="1" t="s">
        <v>937</v>
      </c>
      <c r="E119" s="1" t="s">
        <v>69</v>
      </c>
      <c r="F119" s="1" t="s">
        <v>40</v>
      </c>
      <c r="G119" s="2">
        <v>690</v>
      </c>
      <c r="H119" s="21" t="s">
        <v>285</v>
      </c>
      <c r="I119" s="2">
        <v>0</v>
      </c>
      <c r="J119" s="2">
        <v>13044</v>
      </c>
      <c r="K119" s="2">
        <v>275000</v>
      </c>
      <c r="L119" s="2" t="b">
        <v>0</v>
      </c>
      <c r="M119" s="1" t="s">
        <v>23</v>
      </c>
      <c r="N119" s="3">
        <v>42112</v>
      </c>
      <c r="O119" s="1" t="s">
        <v>23</v>
      </c>
      <c r="P119" s="24">
        <f t="shared" si="1"/>
        <v>43572</v>
      </c>
      <c r="R119"/>
    </row>
    <row r="120" spans="1:18" ht="12.75" customHeight="1" x14ac:dyDescent="0.4">
      <c r="A120" s="1" t="s">
        <v>29</v>
      </c>
      <c r="B120" s="1" t="s">
        <v>867</v>
      </c>
      <c r="C120" s="1" t="s">
        <v>868</v>
      </c>
      <c r="D120" s="1" t="s">
        <v>869</v>
      </c>
      <c r="E120" s="1" t="s">
        <v>869</v>
      </c>
      <c r="F120" s="1" t="s">
        <v>274</v>
      </c>
      <c r="G120" s="2">
        <v>414</v>
      </c>
      <c r="H120" s="21" t="s">
        <v>877</v>
      </c>
      <c r="I120" s="2">
        <v>0</v>
      </c>
      <c r="J120" s="2">
        <v>9300</v>
      </c>
      <c r="K120" s="2">
        <v>140000</v>
      </c>
      <c r="L120" s="2" t="b">
        <v>0</v>
      </c>
      <c r="M120" s="1" t="s">
        <v>23</v>
      </c>
      <c r="N120" s="3">
        <v>43210</v>
      </c>
      <c r="O120" s="1" t="s">
        <v>23</v>
      </c>
      <c r="P120" s="24">
        <f t="shared" si="1"/>
        <v>43574</v>
      </c>
      <c r="R120"/>
    </row>
    <row r="121" spans="1:18" ht="12.75" customHeight="1" x14ac:dyDescent="0.4">
      <c r="A121" s="1" t="s">
        <v>248</v>
      </c>
      <c r="B121" s="1" t="s">
        <v>224</v>
      </c>
      <c r="C121" s="1" t="s">
        <v>225</v>
      </c>
      <c r="D121" s="1" t="s">
        <v>935</v>
      </c>
      <c r="E121" s="1" t="s">
        <v>122</v>
      </c>
      <c r="F121" s="1" t="s">
        <v>21</v>
      </c>
      <c r="G121" s="2">
        <v>508</v>
      </c>
      <c r="H121" s="21" t="s">
        <v>249</v>
      </c>
      <c r="I121" s="2">
        <v>0</v>
      </c>
      <c r="J121" s="2">
        <v>15600</v>
      </c>
      <c r="K121" s="2">
        <v>380000</v>
      </c>
      <c r="L121" s="2" t="b">
        <v>0</v>
      </c>
      <c r="M121" s="1" t="s">
        <v>23</v>
      </c>
      <c r="N121" s="3">
        <v>43211</v>
      </c>
      <c r="O121" s="1" t="s">
        <v>23</v>
      </c>
      <c r="P121" s="24">
        <f t="shared" si="1"/>
        <v>43575</v>
      </c>
      <c r="R121"/>
    </row>
    <row r="122" spans="1:18" ht="12.75" customHeight="1" x14ac:dyDescent="0.4">
      <c r="A122" s="1" t="s">
        <v>183</v>
      </c>
      <c r="B122" s="1" t="s">
        <v>772</v>
      </c>
      <c r="C122" s="1" t="s">
        <v>773</v>
      </c>
      <c r="D122" s="1" t="s">
        <v>935</v>
      </c>
      <c r="E122" s="1" t="s">
        <v>98</v>
      </c>
      <c r="F122" s="1" t="s">
        <v>103</v>
      </c>
      <c r="G122" s="2">
        <v>878</v>
      </c>
      <c r="H122" s="21" t="s">
        <v>249</v>
      </c>
      <c r="I122" s="2">
        <v>0</v>
      </c>
      <c r="J122" s="2">
        <v>19500</v>
      </c>
      <c r="K122" s="2">
        <v>500000</v>
      </c>
      <c r="L122" s="2" t="b">
        <v>1</v>
      </c>
      <c r="M122" s="1" t="s">
        <v>23</v>
      </c>
      <c r="N122" s="3">
        <v>42846</v>
      </c>
      <c r="O122" s="1" t="s">
        <v>23</v>
      </c>
      <c r="P122" s="24">
        <f t="shared" si="1"/>
        <v>43575</v>
      </c>
      <c r="R122"/>
    </row>
    <row r="123" spans="1:18" ht="12.75" customHeight="1" x14ac:dyDescent="0.4">
      <c r="A123" s="1" t="s">
        <v>83</v>
      </c>
      <c r="B123" s="1" t="s">
        <v>744</v>
      </c>
      <c r="C123" s="1" t="s">
        <v>387</v>
      </c>
      <c r="D123" s="1" t="s">
        <v>935</v>
      </c>
      <c r="E123" s="1" t="s">
        <v>102</v>
      </c>
      <c r="F123" s="1" t="s">
        <v>103</v>
      </c>
      <c r="G123" s="2">
        <v>929</v>
      </c>
      <c r="H123" s="21" t="s">
        <v>249</v>
      </c>
      <c r="I123" s="2">
        <v>0</v>
      </c>
      <c r="J123" s="2">
        <v>27720</v>
      </c>
      <c r="K123" s="2">
        <v>705000</v>
      </c>
      <c r="L123" s="2" t="b">
        <v>0</v>
      </c>
      <c r="M123" s="1" t="s">
        <v>23</v>
      </c>
      <c r="N123" s="3">
        <v>43040</v>
      </c>
      <c r="O123" s="1" t="s">
        <v>23</v>
      </c>
      <c r="P123" s="24">
        <f t="shared" si="1"/>
        <v>43575</v>
      </c>
      <c r="R123"/>
    </row>
    <row r="124" spans="1:18" ht="12.75" customHeight="1" x14ac:dyDescent="0.4">
      <c r="A124" s="1" t="s">
        <v>35</v>
      </c>
      <c r="B124" s="1" t="s">
        <v>370</v>
      </c>
      <c r="C124" s="1" t="s">
        <v>371</v>
      </c>
      <c r="D124" s="1" t="s">
        <v>936</v>
      </c>
      <c r="E124" s="1" t="s">
        <v>306</v>
      </c>
      <c r="F124" s="1" t="s">
        <v>40</v>
      </c>
      <c r="G124" s="2">
        <v>936</v>
      </c>
      <c r="H124" s="21" t="s">
        <v>249</v>
      </c>
      <c r="I124" s="2">
        <v>0</v>
      </c>
      <c r="J124" s="2">
        <v>27840</v>
      </c>
      <c r="K124" s="2">
        <v>880000</v>
      </c>
      <c r="L124" s="2" t="b">
        <v>0</v>
      </c>
      <c r="M124" s="1" t="s">
        <v>23</v>
      </c>
      <c r="N124" s="3">
        <v>42481</v>
      </c>
      <c r="O124" s="1" t="s">
        <v>23</v>
      </c>
      <c r="P124" s="24">
        <f t="shared" si="1"/>
        <v>43575</v>
      </c>
      <c r="R124"/>
    </row>
    <row r="125" spans="1:18" ht="12.75" customHeight="1" x14ac:dyDescent="0.4">
      <c r="A125" s="1" t="s">
        <v>291</v>
      </c>
      <c r="B125" s="1" t="s">
        <v>551</v>
      </c>
      <c r="C125" s="1" t="s">
        <v>68</v>
      </c>
      <c r="D125" s="1" t="s">
        <v>937</v>
      </c>
      <c r="E125" s="1" t="s">
        <v>69</v>
      </c>
      <c r="F125" s="1" t="s">
        <v>21</v>
      </c>
      <c r="G125" s="2">
        <v>590</v>
      </c>
      <c r="H125" s="21" t="s">
        <v>629</v>
      </c>
      <c r="I125" s="2">
        <v>0</v>
      </c>
      <c r="J125" s="2">
        <v>11496</v>
      </c>
      <c r="K125" s="2">
        <v>237500</v>
      </c>
      <c r="L125" s="2" t="b">
        <v>0</v>
      </c>
      <c r="M125" s="1" t="s">
        <v>23</v>
      </c>
      <c r="N125" s="3">
        <v>42482</v>
      </c>
      <c r="O125" s="1" t="s">
        <v>23</v>
      </c>
      <c r="P125" s="24">
        <f t="shared" si="1"/>
        <v>43576</v>
      </c>
      <c r="R125"/>
    </row>
    <row r="126" spans="1:18" ht="12.75" customHeight="1" x14ac:dyDescent="0.4">
      <c r="A126" s="1" t="s">
        <v>568</v>
      </c>
      <c r="B126" s="1" t="s">
        <v>673</v>
      </c>
      <c r="C126" s="1" t="s">
        <v>50</v>
      </c>
      <c r="D126" s="1" t="s">
        <v>935</v>
      </c>
      <c r="E126" s="1" t="s">
        <v>51</v>
      </c>
      <c r="F126" s="1" t="s">
        <v>40</v>
      </c>
      <c r="G126" s="2">
        <v>0</v>
      </c>
      <c r="H126" s="21" t="s">
        <v>677</v>
      </c>
      <c r="I126" s="2">
        <v>0</v>
      </c>
      <c r="J126" s="2">
        <v>11655</v>
      </c>
      <c r="K126" s="2">
        <v>315000</v>
      </c>
      <c r="L126" s="2" t="b">
        <v>0</v>
      </c>
      <c r="M126" s="1" t="s">
        <v>23</v>
      </c>
      <c r="N126" s="3">
        <v>42483</v>
      </c>
      <c r="O126" s="1" t="s">
        <v>23</v>
      </c>
      <c r="P126" s="24">
        <f t="shared" si="1"/>
        <v>43577</v>
      </c>
      <c r="R126"/>
    </row>
    <row r="127" spans="1:18" ht="12.75" customHeight="1" x14ac:dyDescent="0.4">
      <c r="A127" s="1" t="s">
        <v>623</v>
      </c>
      <c r="B127" s="1" t="s">
        <v>551</v>
      </c>
      <c r="C127" s="1" t="s">
        <v>68</v>
      </c>
      <c r="D127" s="1" t="s">
        <v>937</v>
      </c>
      <c r="E127" s="1" t="s">
        <v>69</v>
      </c>
      <c r="F127" s="1" t="s">
        <v>40</v>
      </c>
      <c r="G127" s="2">
        <v>890</v>
      </c>
      <c r="H127" s="21" t="s">
        <v>624</v>
      </c>
      <c r="I127" s="2">
        <v>0</v>
      </c>
      <c r="J127" s="2">
        <v>14160</v>
      </c>
      <c r="K127" s="2">
        <v>275000</v>
      </c>
      <c r="L127" s="2" t="b">
        <v>1</v>
      </c>
      <c r="M127" s="1" t="s">
        <v>23</v>
      </c>
      <c r="N127" s="3">
        <v>41389</v>
      </c>
      <c r="O127" s="1" t="s">
        <v>23</v>
      </c>
      <c r="P127" s="24">
        <f t="shared" si="1"/>
        <v>43579</v>
      </c>
      <c r="R127"/>
    </row>
    <row r="128" spans="1:18" ht="12.75" customHeight="1" x14ac:dyDescent="0.4">
      <c r="A128" s="1" t="s">
        <v>150</v>
      </c>
      <c r="B128" s="1" t="s">
        <v>777</v>
      </c>
      <c r="C128" s="1" t="s">
        <v>552</v>
      </c>
      <c r="D128" s="1" t="s">
        <v>156</v>
      </c>
      <c r="E128" s="1" t="s">
        <v>69</v>
      </c>
      <c r="F128" s="1" t="s">
        <v>222</v>
      </c>
      <c r="G128" s="2">
        <v>1001</v>
      </c>
      <c r="H128" s="21" t="s">
        <v>624</v>
      </c>
      <c r="I128" s="2">
        <v>0</v>
      </c>
      <c r="J128" s="2">
        <v>15336</v>
      </c>
      <c r="K128" s="2">
        <v>385000</v>
      </c>
      <c r="L128" s="2" t="b">
        <v>1</v>
      </c>
      <c r="M128" s="1" t="s">
        <v>23</v>
      </c>
      <c r="N128" s="3">
        <v>39197</v>
      </c>
      <c r="O128" s="1" t="s">
        <v>23</v>
      </c>
      <c r="P128" s="24">
        <f t="shared" si="1"/>
        <v>43579</v>
      </c>
      <c r="R128"/>
    </row>
    <row r="129" spans="1:18" ht="12.75" customHeight="1" x14ac:dyDescent="0.4">
      <c r="A129" s="1" t="s">
        <v>248</v>
      </c>
      <c r="B129" s="1" t="s">
        <v>777</v>
      </c>
      <c r="C129" s="1" t="s">
        <v>552</v>
      </c>
      <c r="D129" s="1" t="s">
        <v>156</v>
      </c>
      <c r="E129" s="1" t="s">
        <v>69</v>
      </c>
      <c r="F129" s="1" t="s">
        <v>40</v>
      </c>
      <c r="G129" s="2">
        <v>685</v>
      </c>
      <c r="H129" s="21" t="s">
        <v>934</v>
      </c>
      <c r="I129" s="2">
        <v>0</v>
      </c>
      <c r="J129" s="2">
        <v>14160</v>
      </c>
      <c r="K129" s="2">
        <v>300000</v>
      </c>
      <c r="L129" s="2" t="b">
        <v>1</v>
      </c>
      <c r="M129" s="1" t="s">
        <v>23</v>
      </c>
      <c r="N129" s="3">
        <v>38103</v>
      </c>
      <c r="O129" s="1" t="s">
        <v>23</v>
      </c>
      <c r="P129" s="24">
        <f t="shared" si="1"/>
        <v>43580</v>
      </c>
      <c r="R129"/>
    </row>
    <row r="130" spans="1:18" ht="12.75" customHeight="1" x14ac:dyDescent="0.4">
      <c r="A130" s="1" t="s">
        <v>584</v>
      </c>
      <c r="B130" s="1" t="s">
        <v>551</v>
      </c>
      <c r="C130" s="1" t="s">
        <v>68</v>
      </c>
      <c r="D130" s="1" t="s">
        <v>937</v>
      </c>
      <c r="E130" s="1" t="s">
        <v>69</v>
      </c>
      <c r="F130" s="1" t="s">
        <v>21</v>
      </c>
      <c r="G130" s="2">
        <v>660</v>
      </c>
      <c r="H130" s="21" t="s">
        <v>585</v>
      </c>
      <c r="I130" s="2">
        <v>0</v>
      </c>
      <c r="J130" s="2">
        <v>11100</v>
      </c>
      <c r="K130" s="2">
        <v>237500</v>
      </c>
      <c r="L130" s="2" t="b">
        <v>1</v>
      </c>
      <c r="M130" s="1" t="s">
        <v>23</v>
      </c>
      <c r="N130" s="3">
        <v>43217</v>
      </c>
      <c r="O130" s="1" t="s">
        <v>23</v>
      </c>
      <c r="P130" s="24">
        <f t="shared" ref="P130:P193" si="2">DATEVALUE(H130)</f>
        <v>43581</v>
      </c>
      <c r="R130"/>
    </row>
    <row r="131" spans="1:18" ht="12.75" customHeight="1" x14ac:dyDescent="0.4">
      <c r="A131" s="1" t="s">
        <v>263</v>
      </c>
      <c r="B131" s="1" t="s">
        <v>895</v>
      </c>
      <c r="C131" s="1" t="s">
        <v>60</v>
      </c>
      <c r="D131" s="1" t="s">
        <v>936</v>
      </c>
      <c r="E131" s="1" t="s">
        <v>108</v>
      </c>
      <c r="F131" s="1" t="s">
        <v>40</v>
      </c>
      <c r="G131" s="2">
        <v>770</v>
      </c>
      <c r="H131" s="21" t="s">
        <v>585</v>
      </c>
      <c r="I131" s="2">
        <v>0</v>
      </c>
      <c r="J131" s="2">
        <v>29900</v>
      </c>
      <c r="K131" s="2">
        <v>785000</v>
      </c>
      <c r="L131" s="2" t="b">
        <v>0</v>
      </c>
      <c r="M131" s="1" t="s">
        <v>16</v>
      </c>
      <c r="N131" s="3">
        <v>43217</v>
      </c>
      <c r="O131" s="1" t="s">
        <v>23</v>
      </c>
      <c r="P131" s="24">
        <f t="shared" si="2"/>
        <v>43581</v>
      </c>
      <c r="R131"/>
    </row>
    <row r="132" spans="1:18" ht="12.75" customHeight="1" x14ac:dyDescent="0.4">
      <c r="A132" s="1" t="s">
        <v>174</v>
      </c>
      <c r="B132" s="1" t="s">
        <v>895</v>
      </c>
      <c r="C132" s="1" t="s">
        <v>60</v>
      </c>
      <c r="D132" s="1" t="s">
        <v>936</v>
      </c>
      <c r="E132" s="1" t="s">
        <v>108</v>
      </c>
      <c r="F132" s="1" t="s">
        <v>222</v>
      </c>
      <c r="G132" s="2">
        <v>894</v>
      </c>
      <c r="H132" s="21" t="s">
        <v>896</v>
      </c>
      <c r="I132" s="2">
        <v>0</v>
      </c>
      <c r="J132" s="2">
        <v>29640</v>
      </c>
      <c r="K132" s="2">
        <v>875000</v>
      </c>
      <c r="L132" s="2" t="b">
        <v>0</v>
      </c>
      <c r="M132" s="1" t="s">
        <v>16</v>
      </c>
      <c r="N132" s="3">
        <v>43218</v>
      </c>
      <c r="O132" s="1" t="s">
        <v>23</v>
      </c>
      <c r="P132" s="24">
        <f t="shared" si="2"/>
        <v>43582</v>
      </c>
      <c r="R132"/>
    </row>
    <row r="133" spans="1:18" ht="12.75" customHeight="1" x14ac:dyDescent="0.4">
      <c r="A133" s="1" t="s">
        <v>24</v>
      </c>
      <c r="B133" s="1" t="s">
        <v>792</v>
      </c>
      <c r="C133" s="1" t="s">
        <v>793</v>
      </c>
      <c r="D133" s="1" t="s">
        <v>82</v>
      </c>
      <c r="E133" s="1" t="s">
        <v>20</v>
      </c>
      <c r="F133" s="1" t="s">
        <v>21</v>
      </c>
      <c r="G133" s="2">
        <v>454</v>
      </c>
      <c r="H133" s="21" t="s">
        <v>276</v>
      </c>
      <c r="I133" s="2">
        <v>0</v>
      </c>
      <c r="J133" s="2">
        <v>10722</v>
      </c>
      <c r="K133" s="2">
        <v>240000</v>
      </c>
      <c r="L133" s="2" t="b">
        <v>1</v>
      </c>
      <c r="M133" s="1" t="s">
        <v>23</v>
      </c>
      <c r="N133" s="3">
        <v>38836</v>
      </c>
      <c r="O133" s="1" t="s">
        <v>23</v>
      </c>
      <c r="P133" s="24">
        <f t="shared" si="2"/>
        <v>43583</v>
      </c>
      <c r="R133"/>
    </row>
    <row r="134" spans="1:18" ht="12.75" customHeight="1" x14ac:dyDescent="0.4">
      <c r="A134" s="1" t="s">
        <v>39</v>
      </c>
      <c r="B134" s="1" t="s">
        <v>258</v>
      </c>
      <c r="C134" s="1" t="s">
        <v>259</v>
      </c>
      <c r="D134" s="1" t="s">
        <v>935</v>
      </c>
      <c r="E134" s="1" t="s">
        <v>266</v>
      </c>
      <c r="F134" s="1" t="s">
        <v>261</v>
      </c>
      <c r="G134" s="2">
        <v>702</v>
      </c>
      <c r="H134" s="21" t="s">
        <v>276</v>
      </c>
      <c r="I134" s="2">
        <v>0</v>
      </c>
      <c r="J134" s="2">
        <v>13416</v>
      </c>
      <c r="K134" s="2">
        <v>300000</v>
      </c>
      <c r="L134" s="2" t="b">
        <v>1</v>
      </c>
      <c r="M134" s="1" t="s">
        <v>23</v>
      </c>
      <c r="N134" s="3">
        <v>42854</v>
      </c>
      <c r="O134" s="1" t="s">
        <v>23</v>
      </c>
      <c r="P134" s="24">
        <f t="shared" si="2"/>
        <v>43583</v>
      </c>
      <c r="R134"/>
    </row>
    <row r="135" spans="1:18" ht="12.75" customHeight="1" x14ac:dyDescent="0.4">
      <c r="A135" s="1" t="s">
        <v>44</v>
      </c>
      <c r="B135" s="1" t="s">
        <v>32</v>
      </c>
      <c r="C135" s="1" t="s">
        <v>19</v>
      </c>
      <c r="D135" s="1" t="s">
        <v>82</v>
      </c>
      <c r="E135" s="1" t="s">
        <v>20</v>
      </c>
      <c r="F135" s="1" t="s">
        <v>21</v>
      </c>
      <c r="G135" s="2">
        <v>439</v>
      </c>
      <c r="H135" s="21" t="s">
        <v>45</v>
      </c>
      <c r="I135" s="2">
        <v>0</v>
      </c>
      <c r="J135" s="2">
        <v>10269</v>
      </c>
      <c r="K135" s="2">
        <v>220000</v>
      </c>
      <c r="L135" s="2" t="b">
        <v>1</v>
      </c>
      <c r="M135" s="1" t="s">
        <v>23</v>
      </c>
      <c r="N135" s="3">
        <v>42856</v>
      </c>
      <c r="O135" s="1" t="s">
        <v>23</v>
      </c>
      <c r="P135" s="24">
        <f t="shared" si="2"/>
        <v>43585</v>
      </c>
      <c r="R135"/>
    </row>
    <row r="136" spans="1:18" ht="12.75" customHeight="1" x14ac:dyDescent="0.4">
      <c r="A136" s="1" t="s">
        <v>334</v>
      </c>
      <c r="B136" s="1" t="s">
        <v>538</v>
      </c>
      <c r="C136" s="1" t="s">
        <v>371</v>
      </c>
      <c r="D136" s="1" t="s">
        <v>936</v>
      </c>
      <c r="E136" s="1" t="s">
        <v>56</v>
      </c>
      <c r="F136" s="1" t="s">
        <v>539</v>
      </c>
      <c r="G136" s="2">
        <v>634</v>
      </c>
      <c r="H136" s="21" t="s">
        <v>45</v>
      </c>
      <c r="I136" s="2">
        <v>0</v>
      </c>
      <c r="J136" s="2">
        <v>20796</v>
      </c>
      <c r="K136" s="2">
        <v>675000</v>
      </c>
      <c r="L136" s="2" t="b">
        <v>0</v>
      </c>
      <c r="M136" s="1" t="s">
        <v>23</v>
      </c>
      <c r="N136" s="3">
        <v>42634</v>
      </c>
      <c r="O136" s="1" t="s">
        <v>23</v>
      </c>
      <c r="P136" s="24">
        <f t="shared" si="2"/>
        <v>43585</v>
      </c>
      <c r="R136"/>
    </row>
    <row r="137" spans="1:18" ht="12.75" customHeight="1" x14ac:dyDescent="0.4">
      <c r="A137" s="1" t="s">
        <v>453</v>
      </c>
      <c r="B137" s="1" t="s">
        <v>446</v>
      </c>
      <c r="C137" s="1" t="s">
        <v>65</v>
      </c>
      <c r="D137" s="1" t="s">
        <v>935</v>
      </c>
      <c r="E137" s="1" t="s">
        <v>20</v>
      </c>
      <c r="F137" s="1" t="s">
        <v>103</v>
      </c>
      <c r="G137" s="2">
        <v>1144</v>
      </c>
      <c r="H137" s="21" t="s">
        <v>45</v>
      </c>
      <c r="I137" s="2">
        <v>0</v>
      </c>
      <c r="J137" s="2">
        <v>25800</v>
      </c>
      <c r="K137" s="2">
        <v>575000</v>
      </c>
      <c r="L137" s="2" t="b">
        <v>1</v>
      </c>
      <c r="M137" s="1" t="s">
        <v>23</v>
      </c>
      <c r="N137" s="3">
        <v>41099</v>
      </c>
      <c r="O137" s="1" t="s">
        <v>23</v>
      </c>
      <c r="P137" s="24">
        <f t="shared" si="2"/>
        <v>43585</v>
      </c>
      <c r="R137"/>
    </row>
    <row r="138" spans="1:18" ht="12.75" customHeight="1" x14ac:dyDescent="0.4">
      <c r="A138" s="1" t="s">
        <v>128</v>
      </c>
      <c r="B138" s="1" t="s">
        <v>124</v>
      </c>
      <c r="C138" s="1" t="s">
        <v>125</v>
      </c>
      <c r="D138" s="1" t="s">
        <v>935</v>
      </c>
      <c r="E138" s="1" t="s">
        <v>122</v>
      </c>
      <c r="F138" s="1" t="s">
        <v>126</v>
      </c>
      <c r="G138" s="2">
        <v>1045</v>
      </c>
      <c r="H138" s="21" t="s">
        <v>45</v>
      </c>
      <c r="I138" s="2">
        <v>0</v>
      </c>
      <c r="J138" s="2">
        <v>31200</v>
      </c>
      <c r="K138" s="2">
        <v>966000</v>
      </c>
      <c r="L138" s="2" t="b">
        <v>0</v>
      </c>
      <c r="M138" s="1" t="s">
        <v>23</v>
      </c>
      <c r="N138" s="3">
        <v>43179</v>
      </c>
      <c r="O138" s="1" t="s">
        <v>23</v>
      </c>
      <c r="P138" s="24">
        <f t="shared" si="2"/>
        <v>43585</v>
      </c>
      <c r="R138"/>
    </row>
    <row r="139" spans="1:18" ht="12.75" customHeight="1" x14ac:dyDescent="0.4">
      <c r="A139" s="1" t="s">
        <v>39</v>
      </c>
      <c r="B139" s="1" t="s">
        <v>137</v>
      </c>
      <c r="C139" s="1" t="s">
        <v>138</v>
      </c>
      <c r="D139" s="1" t="s">
        <v>139</v>
      </c>
      <c r="E139" s="1" t="s">
        <v>140</v>
      </c>
      <c r="F139" s="1" t="s">
        <v>40</v>
      </c>
      <c r="G139" s="2">
        <v>728</v>
      </c>
      <c r="H139" s="21" t="s">
        <v>141</v>
      </c>
      <c r="I139" s="2">
        <v>0</v>
      </c>
      <c r="J139" s="2">
        <v>11280</v>
      </c>
      <c r="K139" s="2">
        <v>270000</v>
      </c>
      <c r="L139" s="2" t="b">
        <v>0</v>
      </c>
      <c r="M139" s="1" t="s">
        <v>23</v>
      </c>
      <c r="N139" s="3">
        <v>42857</v>
      </c>
      <c r="O139" s="1" t="s">
        <v>23</v>
      </c>
      <c r="P139" s="24">
        <f t="shared" si="2"/>
        <v>43586</v>
      </c>
      <c r="R139"/>
    </row>
    <row r="140" spans="1:18" ht="12.75" customHeight="1" x14ac:dyDescent="0.4">
      <c r="A140" s="1" t="s">
        <v>97</v>
      </c>
      <c r="B140" s="1" t="s">
        <v>913</v>
      </c>
      <c r="C140" s="1" t="s">
        <v>371</v>
      </c>
      <c r="D140" s="1" t="s">
        <v>936</v>
      </c>
      <c r="E140" s="1" t="s">
        <v>303</v>
      </c>
      <c r="F140" s="1" t="s">
        <v>21</v>
      </c>
      <c r="G140" s="2">
        <v>0</v>
      </c>
      <c r="H140" s="21" t="s">
        <v>141</v>
      </c>
      <c r="I140" s="2">
        <v>0</v>
      </c>
      <c r="J140" s="2">
        <v>16900</v>
      </c>
      <c r="K140" s="2">
        <v>475000</v>
      </c>
      <c r="L140" s="2" t="b">
        <v>0</v>
      </c>
      <c r="M140" s="1" t="s">
        <v>23</v>
      </c>
      <c r="N140" s="3">
        <v>43222</v>
      </c>
      <c r="O140" s="1" t="s">
        <v>23</v>
      </c>
      <c r="P140" s="24">
        <f t="shared" si="2"/>
        <v>43586</v>
      </c>
      <c r="R140"/>
    </row>
    <row r="141" spans="1:18" ht="12.75" customHeight="1" x14ac:dyDescent="0.4">
      <c r="A141" s="1" t="s">
        <v>418</v>
      </c>
      <c r="B141" s="1" t="s">
        <v>415</v>
      </c>
      <c r="C141" s="1" t="s">
        <v>416</v>
      </c>
      <c r="D141" s="1" t="s">
        <v>936</v>
      </c>
      <c r="E141" s="1" t="s">
        <v>416</v>
      </c>
      <c r="F141" s="1" t="s">
        <v>222</v>
      </c>
      <c r="G141" s="2">
        <v>797</v>
      </c>
      <c r="H141" s="21" t="s">
        <v>419</v>
      </c>
      <c r="I141" s="2">
        <v>0</v>
      </c>
      <c r="J141" s="2">
        <v>20800</v>
      </c>
      <c r="K141" s="2">
        <v>825000</v>
      </c>
      <c r="L141" s="2" t="b">
        <v>1</v>
      </c>
      <c r="M141" s="1" t="s">
        <v>23</v>
      </c>
      <c r="N141" s="3">
        <v>43224</v>
      </c>
      <c r="O141" s="1" t="s">
        <v>23</v>
      </c>
      <c r="P141" s="24">
        <f t="shared" si="2"/>
        <v>43588</v>
      </c>
      <c r="R141"/>
    </row>
    <row r="142" spans="1:18" ht="12.75" customHeight="1" x14ac:dyDescent="0.4">
      <c r="A142" s="1" t="s">
        <v>35</v>
      </c>
      <c r="B142" s="1" t="s">
        <v>691</v>
      </c>
      <c r="C142" s="1" t="s">
        <v>85</v>
      </c>
      <c r="D142" s="1" t="s">
        <v>86</v>
      </c>
      <c r="E142" s="1" t="s">
        <v>86</v>
      </c>
      <c r="F142" s="1" t="s">
        <v>87</v>
      </c>
      <c r="G142" s="2">
        <v>979</v>
      </c>
      <c r="H142" s="21" t="s">
        <v>694</v>
      </c>
      <c r="I142" s="2">
        <v>0</v>
      </c>
      <c r="J142" s="2">
        <v>11700</v>
      </c>
      <c r="K142" s="2">
        <v>240000</v>
      </c>
      <c r="L142" s="2" t="b">
        <v>0</v>
      </c>
      <c r="M142" s="1" t="s">
        <v>23</v>
      </c>
      <c r="N142" s="3">
        <v>43225</v>
      </c>
      <c r="O142" s="1" t="s">
        <v>23</v>
      </c>
      <c r="P142" s="24">
        <f t="shared" si="2"/>
        <v>43589</v>
      </c>
      <c r="R142"/>
    </row>
    <row r="143" spans="1:18" ht="12.75" customHeight="1" x14ac:dyDescent="0.4">
      <c r="A143" s="1" t="s">
        <v>166</v>
      </c>
      <c r="B143" s="1" t="s">
        <v>895</v>
      </c>
      <c r="C143" s="1" t="s">
        <v>60</v>
      </c>
      <c r="D143" s="1" t="s">
        <v>936</v>
      </c>
      <c r="E143" s="1" t="s">
        <v>108</v>
      </c>
      <c r="F143" s="1" t="s">
        <v>21</v>
      </c>
      <c r="G143" s="2">
        <v>590</v>
      </c>
      <c r="H143" s="21" t="s">
        <v>694</v>
      </c>
      <c r="I143" s="2">
        <v>0</v>
      </c>
      <c r="J143" s="2">
        <v>24696</v>
      </c>
      <c r="K143" s="2">
        <v>600000</v>
      </c>
      <c r="L143" s="2" t="b">
        <v>0</v>
      </c>
      <c r="M143" s="1" t="s">
        <v>16</v>
      </c>
      <c r="N143" s="3">
        <v>43225</v>
      </c>
      <c r="O143" s="1" t="s">
        <v>23</v>
      </c>
      <c r="P143" s="24">
        <f t="shared" si="2"/>
        <v>43589</v>
      </c>
      <c r="R143"/>
    </row>
    <row r="144" spans="1:18" ht="12.75" customHeight="1" x14ac:dyDescent="0.4">
      <c r="A144" s="1" t="s">
        <v>248</v>
      </c>
      <c r="B144" s="1" t="s">
        <v>895</v>
      </c>
      <c r="C144" s="1" t="s">
        <v>60</v>
      </c>
      <c r="D144" s="1" t="s">
        <v>936</v>
      </c>
      <c r="E144" s="1" t="s">
        <v>108</v>
      </c>
      <c r="F144" s="1" t="s">
        <v>21</v>
      </c>
      <c r="G144" s="2">
        <v>560</v>
      </c>
      <c r="H144" s="21" t="s">
        <v>906</v>
      </c>
      <c r="I144" s="2">
        <v>0</v>
      </c>
      <c r="J144" s="2">
        <v>22100</v>
      </c>
      <c r="K144" s="2">
        <v>600000</v>
      </c>
      <c r="L144" s="2" t="b">
        <v>0</v>
      </c>
      <c r="M144" s="1" t="s">
        <v>16</v>
      </c>
      <c r="N144" s="3">
        <v>42861</v>
      </c>
      <c r="O144" s="1" t="s">
        <v>23</v>
      </c>
      <c r="P144" s="24">
        <f t="shared" si="2"/>
        <v>43590</v>
      </c>
      <c r="R144"/>
    </row>
    <row r="145" spans="1:18" ht="12.75" customHeight="1" x14ac:dyDescent="0.4">
      <c r="A145" s="1" t="s">
        <v>429</v>
      </c>
      <c r="B145" s="1" t="s">
        <v>415</v>
      </c>
      <c r="C145" s="1" t="s">
        <v>416</v>
      </c>
      <c r="D145" s="1" t="s">
        <v>936</v>
      </c>
      <c r="E145" s="1" t="s">
        <v>416</v>
      </c>
      <c r="F145" s="1" t="s">
        <v>21</v>
      </c>
      <c r="G145" s="2">
        <v>736</v>
      </c>
      <c r="H145" s="21" t="s">
        <v>430</v>
      </c>
      <c r="I145" s="2">
        <v>0</v>
      </c>
      <c r="J145" s="2">
        <v>25200</v>
      </c>
      <c r="K145" s="2">
        <v>710000</v>
      </c>
      <c r="L145" s="2" t="b">
        <v>1</v>
      </c>
      <c r="M145" s="1" t="s">
        <v>23</v>
      </c>
      <c r="N145" s="3">
        <v>40670</v>
      </c>
      <c r="O145" s="1" t="s">
        <v>23</v>
      </c>
      <c r="P145" s="24">
        <f t="shared" si="2"/>
        <v>43591</v>
      </c>
      <c r="R145"/>
    </row>
    <row r="146" spans="1:18" ht="12.75" customHeight="1" x14ac:dyDescent="0.4">
      <c r="A146" s="1" t="s">
        <v>168</v>
      </c>
      <c r="B146" s="1" t="s">
        <v>867</v>
      </c>
      <c r="C146" s="1" t="s">
        <v>868</v>
      </c>
      <c r="D146" s="1" t="s">
        <v>869</v>
      </c>
      <c r="E146" s="1" t="s">
        <v>869</v>
      </c>
      <c r="F146" s="1" t="s">
        <v>870</v>
      </c>
      <c r="G146" s="2">
        <v>754</v>
      </c>
      <c r="H146" s="21" t="s">
        <v>163</v>
      </c>
      <c r="I146" s="2">
        <v>0</v>
      </c>
      <c r="J146" s="2">
        <v>10200</v>
      </c>
      <c r="K146" s="2">
        <v>175000</v>
      </c>
      <c r="L146" s="2" t="b">
        <v>1</v>
      </c>
      <c r="M146" s="1" t="s">
        <v>23</v>
      </c>
      <c r="N146" s="3">
        <v>43229</v>
      </c>
      <c r="O146" s="1" t="s">
        <v>23</v>
      </c>
      <c r="P146" s="24">
        <f t="shared" si="2"/>
        <v>43593</v>
      </c>
      <c r="R146"/>
    </row>
    <row r="147" spans="1:18" ht="12.75" customHeight="1" x14ac:dyDescent="0.4">
      <c r="A147" s="1" t="s">
        <v>183</v>
      </c>
      <c r="B147" s="1" t="s">
        <v>154</v>
      </c>
      <c r="C147" s="1" t="s">
        <v>161</v>
      </c>
      <c r="D147" s="1" t="s">
        <v>156</v>
      </c>
      <c r="E147" s="1" t="s">
        <v>69</v>
      </c>
      <c r="F147" s="1" t="s">
        <v>158</v>
      </c>
      <c r="G147" s="2">
        <v>482</v>
      </c>
      <c r="H147" s="21" t="s">
        <v>163</v>
      </c>
      <c r="I147" s="2">
        <v>0</v>
      </c>
      <c r="J147" s="2">
        <v>11064</v>
      </c>
      <c r="K147" s="2">
        <v>230000</v>
      </c>
      <c r="L147" s="2" t="b">
        <v>1</v>
      </c>
      <c r="M147" s="1" t="s">
        <v>23</v>
      </c>
      <c r="N147" s="3">
        <v>42864</v>
      </c>
      <c r="O147" s="1" t="s">
        <v>23</v>
      </c>
      <c r="P147" s="24">
        <f t="shared" si="2"/>
        <v>43593</v>
      </c>
      <c r="R147"/>
    </row>
    <row r="148" spans="1:18" ht="12.75" customHeight="1" x14ac:dyDescent="0.4">
      <c r="A148" s="1" t="s">
        <v>162</v>
      </c>
      <c r="B148" s="1" t="s">
        <v>154</v>
      </c>
      <c r="C148" s="1" t="s">
        <v>161</v>
      </c>
      <c r="D148" s="1" t="s">
        <v>156</v>
      </c>
      <c r="E148" s="1" t="s">
        <v>69</v>
      </c>
      <c r="F148" s="1" t="s">
        <v>158</v>
      </c>
      <c r="G148" s="2">
        <v>487</v>
      </c>
      <c r="H148" s="21" t="s">
        <v>163</v>
      </c>
      <c r="I148" s="2">
        <v>0</v>
      </c>
      <c r="J148" s="2">
        <v>11460</v>
      </c>
      <c r="K148" s="2">
        <v>230000</v>
      </c>
      <c r="L148" s="2" t="b">
        <v>0</v>
      </c>
      <c r="M148" s="1" t="s">
        <v>23</v>
      </c>
      <c r="N148" s="3">
        <v>42133</v>
      </c>
      <c r="O148" s="1" t="s">
        <v>23</v>
      </c>
      <c r="P148" s="24">
        <f t="shared" si="2"/>
        <v>43593</v>
      </c>
      <c r="R148"/>
    </row>
    <row r="149" spans="1:18" ht="12.75" customHeight="1" x14ac:dyDescent="0.4">
      <c r="A149" s="1" t="s">
        <v>142</v>
      </c>
      <c r="B149" s="1" t="s">
        <v>300</v>
      </c>
      <c r="C149" s="1" t="s">
        <v>55</v>
      </c>
      <c r="D149" s="1" t="s">
        <v>935</v>
      </c>
      <c r="E149" s="1" t="s">
        <v>56</v>
      </c>
      <c r="F149" s="1" t="s">
        <v>40</v>
      </c>
      <c r="G149" s="2">
        <v>676</v>
      </c>
      <c r="H149" s="21" t="s">
        <v>163</v>
      </c>
      <c r="I149" s="2">
        <v>0</v>
      </c>
      <c r="J149" s="2">
        <v>12360</v>
      </c>
      <c r="K149" s="2">
        <v>385000</v>
      </c>
      <c r="L149" s="2" t="b">
        <v>0</v>
      </c>
      <c r="M149" s="1" t="s">
        <v>23</v>
      </c>
      <c r="N149" s="3">
        <v>39458</v>
      </c>
      <c r="O149" s="1" t="s">
        <v>23</v>
      </c>
      <c r="P149" s="24">
        <f t="shared" si="2"/>
        <v>43593</v>
      </c>
      <c r="R149"/>
    </row>
    <row r="150" spans="1:18" ht="12.75" customHeight="1" x14ac:dyDescent="0.4">
      <c r="A150" s="1" t="s">
        <v>596</v>
      </c>
      <c r="B150" s="1" t="s">
        <v>551</v>
      </c>
      <c r="C150" s="1" t="s">
        <v>68</v>
      </c>
      <c r="D150" s="1" t="s">
        <v>937</v>
      </c>
      <c r="E150" s="1" t="s">
        <v>69</v>
      </c>
      <c r="F150" s="1" t="s">
        <v>21</v>
      </c>
      <c r="G150" s="2">
        <v>590</v>
      </c>
      <c r="H150" s="21" t="s">
        <v>163</v>
      </c>
      <c r="I150" s="2">
        <v>0</v>
      </c>
      <c r="J150" s="2">
        <v>14893</v>
      </c>
      <c r="K150" s="2">
        <v>237500</v>
      </c>
      <c r="L150" s="2" t="b">
        <v>0</v>
      </c>
      <c r="M150" s="1" t="s">
        <v>23</v>
      </c>
      <c r="N150" s="3">
        <v>37385</v>
      </c>
      <c r="O150" s="1" t="s">
        <v>23</v>
      </c>
      <c r="P150" s="24">
        <f t="shared" si="2"/>
        <v>43593</v>
      </c>
      <c r="R150"/>
    </row>
    <row r="151" spans="1:18" ht="12.75" customHeight="1" x14ac:dyDescent="0.4">
      <c r="A151" s="1" t="s">
        <v>24</v>
      </c>
      <c r="B151" s="1" t="s">
        <v>18</v>
      </c>
      <c r="C151" s="1" t="s">
        <v>19</v>
      </c>
      <c r="D151" s="1" t="s">
        <v>82</v>
      </c>
      <c r="E151" s="1" t="s">
        <v>20</v>
      </c>
      <c r="F151" s="1" t="s">
        <v>25</v>
      </c>
      <c r="G151" s="2">
        <v>410</v>
      </c>
      <c r="H151" s="21" t="s">
        <v>26</v>
      </c>
      <c r="I151" s="2">
        <v>0</v>
      </c>
      <c r="J151" s="2">
        <v>11760</v>
      </c>
      <c r="K151" s="2">
        <v>190000</v>
      </c>
      <c r="L151" s="2" t="b">
        <v>1</v>
      </c>
      <c r="M151" s="1" t="s">
        <v>23</v>
      </c>
      <c r="N151" s="3">
        <v>42865</v>
      </c>
      <c r="O151" s="1" t="s">
        <v>23</v>
      </c>
      <c r="P151" s="24">
        <f t="shared" si="2"/>
        <v>43594</v>
      </c>
      <c r="R151"/>
    </row>
    <row r="152" spans="1:18" ht="12.75" customHeight="1" x14ac:dyDescent="0.4">
      <c r="A152" s="1" t="s">
        <v>469</v>
      </c>
      <c r="B152" s="1" t="s">
        <v>446</v>
      </c>
      <c r="C152" s="1" t="s">
        <v>65</v>
      </c>
      <c r="D152" s="1" t="s">
        <v>935</v>
      </c>
      <c r="E152" s="1" t="s">
        <v>20</v>
      </c>
      <c r="F152" s="1" t="s">
        <v>37</v>
      </c>
      <c r="G152" s="2">
        <v>252</v>
      </c>
      <c r="H152" s="21" t="s">
        <v>26</v>
      </c>
      <c r="I152" s="2">
        <v>0</v>
      </c>
      <c r="J152" s="2">
        <v>11820</v>
      </c>
      <c r="K152" s="2">
        <v>260000</v>
      </c>
      <c r="L152" s="2" t="b">
        <v>1</v>
      </c>
      <c r="M152" s="1" t="s">
        <v>23</v>
      </c>
      <c r="N152" s="3">
        <v>39578</v>
      </c>
      <c r="O152" s="1" t="s">
        <v>23</v>
      </c>
      <c r="P152" s="24">
        <f t="shared" si="2"/>
        <v>43594</v>
      </c>
      <c r="R152"/>
    </row>
    <row r="153" spans="1:18" ht="12.75" customHeight="1" x14ac:dyDescent="0.4">
      <c r="A153" s="1" t="s">
        <v>653</v>
      </c>
      <c r="B153" s="1" t="s">
        <v>913</v>
      </c>
      <c r="C153" s="1" t="s">
        <v>915</v>
      </c>
      <c r="D153" s="1" t="s">
        <v>936</v>
      </c>
      <c r="E153" s="1" t="s">
        <v>372</v>
      </c>
      <c r="F153" s="1" t="s">
        <v>40</v>
      </c>
      <c r="G153" s="2">
        <v>615</v>
      </c>
      <c r="H153" s="21" t="s">
        <v>916</v>
      </c>
      <c r="I153" s="2">
        <v>0</v>
      </c>
      <c r="J153" s="2">
        <v>19896</v>
      </c>
      <c r="K153" s="2">
        <v>675000</v>
      </c>
      <c r="L153" s="2" t="b">
        <v>1</v>
      </c>
      <c r="M153" s="1" t="s">
        <v>23</v>
      </c>
      <c r="N153" s="3">
        <v>42135</v>
      </c>
      <c r="O153" s="1" t="s">
        <v>23</v>
      </c>
      <c r="P153" s="24">
        <f t="shared" si="2"/>
        <v>43595</v>
      </c>
      <c r="R153"/>
    </row>
    <row r="154" spans="1:18" ht="12.75" customHeight="1" x14ac:dyDescent="0.4">
      <c r="A154" s="1" t="s">
        <v>568</v>
      </c>
      <c r="B154" s="1" t="s">
        <v>718</v>
      </c>
      <c r="C154" s="1" t="s">
        <v>719</v>
      </c>
      <c r="D154" s="1" t="s">
        <v>936</v>
      </c>
      <c r="E154" s="1" t="s">
        <v>108</v>
      </c>
      <c r="F154" s="1" t="s">
        <v>37</v>
      </c>
      <c r="G154" s="2">
        <v>207</v>
      </c>
      <c r="H154" s="21" t="s">
        <v>720</v>
      </c>
      <c r="I154" s="2">
        <v>0</v>
      </c>
      <c r="J154" s="2">
        <v>16640</v>
      </c>
      <c r="K154" s="2">
        <v>390000</v>
      </c>
      <c r="L154" s="2" t="b">
        <v>0</v>
      </c>
      <c r="M154" s="1" t="s">
        <v>23</v>
      </c>
      <c r="N154" s="3">
        <v>43232</v>
      </c>
      <c r="O154" s="1" t="s">
        <v>23</v>
      </c>
      <c r="P154" s="24">
        <f t="shared" si="2"/>
        <v>43596</v>
      </c>
      <c r="R154"/>
    </row>
    <row r="155" spans="1:18" ht="12.75" customHeight="1" x14ac:dyDescent="0.4">
      <c r="A155" s="1" t="s">
        <v>42</v>
      </c>
      <c r="B155" s="1" t="s">
        <v>772</v>
      </c>
      <c r="C155" s="1" t="s">
        <v>773</v>
      </c>
      <c r="D155" s="1" t="s">
        <v>935</v>
      </c>
      <c r="E155" s="1" t="s">
        <v>89</v>
      </c>
      <c r="F155" s="1" t="s">
        <v>40</v>
      </c>
      <c r="G155" s="2">
        <v>646</v>
      </c>
      <c r="H155" s="21" t="s">
        <v>720</v>
      </c>
      <c r="I155" s="2">
        <v>0</v>
      </c>
      <c r="J155" s="2">
        <v>17760</v>
      </c>
      <c r="K155" s="2">
        <v>440000</v>
      </c>
      <c r="L155" s="2" t="b">
        <v>1</v>
      </c>
      <c r="M155" s="1" t="s">
        <v>23</v>
      </c>
      <c r="N155" s="3">
        <v>42502</v>
      </c>
      <c r="O155" s="1" t="s">
        <v>23</v>
      </c>
      <c r="P155" s="24">
        <f t="shared" si="2"/>
        <v>43596</v>
      </c>
      <c r="R155"/>
    </row>
    <row r="156" spans="1:18" ht="12.75" customHeight="1" x14ac:dyDescent="0.4">
      <c r="A156" s="1" t="s">
        <v>35</v>
      </c>
      <c r="B156" s="1" t="s">
        <v>851</v>
      </c>
      <c r="C156" s="1" t="s">
        <v>198</v>
      </c>
      <c r="D156" s="1" t="s">
        <v>936</v>
      </c>
      <c r="E156" s="1" t="s">
        <v>852</v>
      </c>
      <c r="F156" s="1" t="s">
        <v>40</v>
      </c>
      <c r="G156" s="2">
        <v>770</v>
      </c>
      <c r="H156" s="21" t="s">
        <v>720</v>
      </c>
      <c r="I156" s="2">
        <v>0</v>
      </c>
      <c r="J156" s="2">
        <v>28920</v>
      </c>
      <c r="K156" s="2">
        <v>925000</v>
      </c>
      <c r="L156" s="2" t="b">
        <v>0</v>
      </c>
      <c r="M156" s="1" t="s">
        <v>23</v>
      </c>
      <c r="N156" s="3">
        <v>42591</v>
      </c>
      <c r="O156" s="1" t="s">
        <v>23</v>
      </c>
      <c r="P156" s="24">
        <f t="shared" si="2"/>
        <v>43596</v>
      </c>
      <c r="R156"/>
    </row>
    <row r="157" spans="1:18" ht="12.75" customHeight="1" x14ac:dyDescent="0.4">
      <c r="A157" s="1" t="s">
        <v>73</v>
      </c>
      <c r="B157" s="1" t="s">
        <v>258</v>
      </c>
      <c r="C157" s="1" t="s">
        <v>264</v>
      </c>
      <c r="D157" s="1" t="s">
        <v>935</v>
      </c>
      <c r="E157" s="1" t="s">
        <v>260</v>
      </c>
      <c r="F157" s="1" t="s">
        <v>261</v>
      </c>
      <c r="G157" s="2">
        <v>652</v>
      </c>
      <c r="H157" s="21" t="s">
        <v>286</v>
      </c>
      <c r="I157" s="2">
        <v>0</v>
      </c>
      <c r="J157" s="2">
        <v>13284</v>
      </c>
      <c r="K157" s="2">
        <v>300000</v>
      </c>
      <c r="L157" s="2" t="b">
        <v>1</v>
      </c>
      <c r="M157" s="1" t="s">
        <v>23</v>
      </c>
      <c r="N157" s="3">
        <v>42870</v>
      </c>
      <c r="O157" s="1" t="s">
        <v>23</v>
      </c>
      <c r="P157" s="24">
        <f t="shared" si="2"/>
        <v>43599</v>
      </c>
      <c r="R157"/>
    </row>
    <row r="158" spans="1:18" ht="12.75" customHeight="1" x14ac:dyDescent="0.4">
      <c r="A158" s="1" t="s">
        <v>273</v>
      </c>
      <c r="B158" s="1" t="s">
        <v>895</v>
      </c>
      <c r="C158" s="1" t="s">
        <v>60</v>
      </c>
      <c r="D158" s="1" t="s">
        <v>936</v>
      </c>
      <c r="E158" s="1" t="s">
        <v>108</v>
      </c>
      <c r="F158" s="1" t="s">
        <v>222</v>
      </c>
      <c r="G158" s="2">
        <v>847</v>
      </c>
      <c r="H158" s="21" t="s">
        <v>904</v>
      </c>
      <c r="I158" s="2">
        <v>0</v>
      </c>
      <c r="J158" s="2">
        <v>29900</v>
      </c>
      <c r="K158" s="2">
        <v>875000</v>
      </c>
      <c r="L158" s="2" t="b">
        <v>0</v>
      </c>
      <c r="M158" s="1" t="s">
        <v>16</v>
      </c>
      <c r="N158" s="3">
        <v>43237</v>
      </c>
      <c r="O158" s="1" t="s">
        <v>23</v>
      </c>
      <c r="P158" s="24">
        <f t="shared" si="2"/>
        <v>43601</v>
      </c>
      <c r="R158"/>
    </row>
    <row r="159" spans="1:18" ht="12.75" customHeight="1" x14ac:dyDescent="0.4">
      <c r="A159" s="1" t="s">
        <v>269</v>
      </c>
      <c r="B159" s="1" t="s">
        <v>895</v>
      </c>
      <c r="C159" s="1" t="s">
        <v>60</v>
      </c>
      <c r="D159" s="1" t="s">
        <v>936</v>
      </c>
      <c r="E159" s="1" t="s">
        <v>108</v>
      </c>
      <c r="F159" s="1" t="s">
        <v>40</v>
      </c>
      <c r="G159" s="2">
        <v>683</v>
      </c>
      <c r="H159" s="21" t="s">
        <v>904</v>
      </c>
      <c r="I159" s="2">
        <v>0</v>
      </c>
      <c r="J159" s="2">
        <v>29900</v>
      </c>
      <c r="K159" s="2">
        <v>785000</v>
      </c>
      <c r="L159" s="2" t="b">
        <v>0</v>
      </c>
      <c r="M159" s="1" t="s">
        <v>16</v>
      </c>
      <c r="N159" s="3">
        <v>43237</v>
      </c>
      <c r="O159" s="1" t="s">
        <v>23</v>
      </c>
      <c r="P159" s="24">
        <f t="shared" si="2"/>
        <v>43601</v>
      </c>
      <c r="R159"/>
    </row>
    <row r="160" spans="1:18" ht="12.75" customHeight="1" x14ac:dyDescent="0.4">
      <c r="A160" s="1" t="s">
        <v>44</v>
      </c>
      <c r="B160" s="1" t="s">
        <v>792</v>
      </c>
      <c r="C160" s="1" t="s">
        <v>793</v>
      </c>
      <c r="D160" s="1" t="s">
        <v>82</v>
      </c>
      <c r="E160" s="1" t="s">
        <v>20</v>
      </c>
      <c r="F160" s="1" t="s">
        <v>21</v>
      </c>
      <c r="G160" s="2">
        <v>454</v>
      </c>
      <c r="H160" s="21" t="s">
        <v>794</v>
      </c>
      <c r="I160" s="2">
        <v>0</v>
      </c>
      <c r="J160" s="2">
        <v>11100</v>
      </c>
      <c r="K160" s="2">
        <v>240000</v>
      </c>
      <c r="L160" s="2" t="b">
        <v>0</v>
      </c>
      <c r="M160" s="1" t="s">
        <v>23</v>
      </c>
      <c r="N160" s="3">
        <v>43238</v>
      </c>
      <c r="O160" s="1" t="s">
        <v>23</v>
      </c>
      <c r="P160" s="24">
        <f t="shared" si="2"/>
        <v>43602</v>
      </c>
      <c r="R160"/>
    </row>
    <row r="161" spans="1:18" ht="12.75" customHeight="1" x14ac:dyDescent="0.4">
      <c r="A161" s="1" t="s">
        <v>24</v>
      </c>
      <c r="B161" s="1" t="s">
        <v>744</v>
      </c>
      <c r="C161" s="1" t="s">
        <v>745</v>
      </c>
      <c r="D161" s="1" t="s">
        <v>935</v>
      </c>
      <c r="E161" s="1" t="s">
        <v>102</v>
      </c>
      <c r="F161" s="1" t="s">
        <v>103</v>
      </c>
      <c r="G161" s="2">
        <v>926</v>
      </c>
      <c r="H161" s="21" t="s">
        <v>759</v>
      </c>
      <c r="I161" s="2">
        <v>0</v>
      </c>
      <c r="J161" s="2">
        <v>25800</v>
      </c>
      <c r="K161" s="2">
        <v>705000</v>
      </c>
      <c r="L161" s="2" t="b">
        <v>0</v>
      </c>
      <c r="M161" s="1" t="s">
        <v>23</v>
      </c>
      <c r="N161" s="3">
        <v>43239</v>
      </c>
      <c r="O161" s="1" t="s">
        <v>23</v>
      </c>
      <c r="P161" s="24">
        <f t="shared" si="2"/>
        <v>43603</v>
      </c>
      <c r="R161"/>
    </row>
    <row r="162" spans="1:18" ht="12.75" customHeight="1" x14ac:dyDescent="0.4">
      <c r="A162" s="1" t="s">
        <v>564</v>
      </c>
      <c r="B162" s="1" t="s">
        <v>551</v>
      </c>
      <c r="C162" s="1" t="s">
        <v>68</v>
      </c>
      <c r="D162" s="1" t="s">
        <v>937</v>
      </c>
      <c r="E162" s="1" t="s">
        <v>69</v>
      </c>
      <c r="F162" s="1" t="s">
        <v>72</v>
      </c>
      <c r="G162" s="2">
        <v>725</v>
      </c>
      <c r="H162" s="21" t="s">
        <v>565</v>
      </c>
      <c r="I162" s="2">
        <v>0</v>
      </c>
      <c r="J162" s="2">
        <v>13633</v>
      </c>
      <c r="K162" s="2">
        <v>310000</v>
      </c>
      <c r="L162" s="2" t="b">
        <v>1</v>
      </c>
      <c r="M162" s="1" t="s">
        <v>23</v>
      </c>
      <c r="N162" s="3">
        <v>42510</v>
      </c>
      <c r="O162" s="1" t="s">
        <v>23</v>
      </c>
      <c r="P162" s="24">
        <f t="shared" si="2"/>
        <v>43604</v>
      </c>
      <c r="R162"/>
    </row>
    <row r="163" spans="1:18" ht="12.75" customHeight="1" x14ac:dyDescent="0.4">
      <c r="A163" s="1" t="s">
        <v>42</v>
      </c>
      <c r="B163" s="1" t="s">
        <v>551</v>
      </c>
      <c r="C163" s="1" t="s">
        <v>68</v>
      </c>
      <c r="D163" s="1" t="s">
        <v>937</v>
      </c>
      <c r="E163" s="1" t="s">
        <v>69</v>
      </c>
      <c r="F163" s="1" t="s">
        <v>70</v>
      </c>
      <c r="G163" s="2">
        <v>1070</v>
      </c>
      <c r="H163" s="21" t="s">
        <v>649</v>
      </c>
      <c r="I163" s="2">
        <v>0</v>
      </c>
      <c r="J163" s="2">
        <v>17823</v>
      </c>
      <c r="K163" s="2">
        <v>375000</v>
      </c>
      <c r="L163" s="2" t="b">
        <v>1</v>
      </c>
      <c r="M163" s="1" t="s">
        <v>23</v>
      </c>
      <c r="N163" s="3">
        <v>40686</v>
      </c>
      <c r="O163" s="1" t="s">
        <v>23</v>
      </c>
      <c r="P163" s="24">
        <f t="shared" si="2"/>
        <v>43607</v>
      </c>
      <c r="R163"/>
    </row>
    <row r="164" spans="1:18" ht="12.75" customHeight="1" x14ac:dyDescent="0.4">
      <c r="A164" s="1" t="s">
        <v>382</v>
      </c>
      <c r="B164" s="1" t="s">
        <v>551</v>
      </c>
      <c r="C164" s="1" t="s">
        <v>68</v>
      </c>
      <c r="D164" s="1" t="s">
        <v>937</v>
      </c>
      <c r="E164" s="1" t="s">
        <v>69</v>
      </c>
      <c r="F164" s="1" t="s">
        <v>40</v>
      </c>
      <c r="G164" s="2">
        <v>690</v>
      </c>
      <c r="H164" s="21" t="s">
        <v>603</v>
      </c>
      <c r="I164" s="2">
        <v>0</v>
      </c>
      <c r="J164" s="2">
        <v>13114</v>
      </c>
      <c r="K164" s="2">
        <v>275000</v>
      </c>
      <c r="L164" s="2" t="b">
        <v>1</v>
      </c>
      <c r="M164" s="1" t="s">
        <v>23</v>
      </c>
      <c r="N164" s="3">
        <v>41783</v>
      </c>
      <c r="O164" s="1" t="s">
        <v>23</v>
      </c>
      <c r="P164" s="24">
        <f t="shared" si="2"/>
        <v>43608</v>
      </c>
      <c r="R164"/>
    </row>
    <row r="165" spans="1:18" ht="12.75" customHeight="1" x14ac:dyDescent="0.4">
      <c r="A165" s="1" t="s">
        <v>289</v>
      </c>
      <c r="B165" s="1" t="s">
        <v>551</v>
      </c>
      <c r="C165" s="1" t="s">
        <v>68</v>
      </c>
      <c r="D165" s="1" t="s">
        <v>937</v>
      </c>
      <c r="E165" s="1" t="s">
        <v>69</v>
      </c>
      <c r="F165" s="1" t="s">
        <v>40</v>
      </c>
      <c r="G165" s="2">
        <v>890</v>
      </c>
      <c r="H165" s="21" t="s">
        <v>603</v>
      </c>
      <c r="I165" s="2">
        <v>0</v>
      </c>
      <c r="J165" s="2">
        <v>14036</v>
      </c>
      <c r="K165" s="2">
        <v>275000</v>
      </c>
      <c r="L165" s="2" t="b">
        <v>0</v>
      </c>
      <c r="M165" s="1" t="s">
        <v>23</v>
      </c>
      <c r="N165" s="3">
        <v>41418</v>
      </c>
      <c r="O165" s="1" t="s">
        <v>23</v>
      </c>
      <c r="P165" s="24">
        <f t="shared" si="2"/>
        <v>43608</v>
      </c>
      <c r="R165"/>
    </row>
    <row r="166" spans="1:18" ht="12.75" customHeight="1" x14ac:dyDescent="0.4">
      <c r="A166" s="1" t="s">
        <v>174</v>
      </c>
      <c r="B166" s="1" t="s">
        <v>154</v>
      </c>
      <c r="C166" s="1" t="s">
        <v>161</v>
      </c>
      <c r="D166" s="1" t="s">
        <v>156</v>
      </c>
      <c r="E166" s="1" t="s">
        <v>69</v>
      </c>
      <c r="F166" s="1" t="s">
        <v>158</v>
      </c>
      <c r="G166" s="2">
        <v>487</v>
      </c>
      <c r="H166" s="21" t="s">
        <v>175</v>
      </c>
      <c r="I166" s="2">
        <v>0</v>
      </c>
      <c r="J166" s="2">
        <v>11400</v>
      </c>
      <c r="K166" s="2">
        <v>230000</v>
      </c>
      <c r="L166" s="2" t="b">
        <v>0</v>
      </c>
      <c r="M166" s="1" t="s">
        <v>23</v>
      </c>
      <c r="N166" s="3">
        <v>43245</v>
      </c>
      <c r="O166" s="1" t="s">
        <v>23</v>
      </c>
      <c r="P166" s="24">
        <f t="shared" si="2"/>
        <v>43609</v>
      </c>
      <c r="R166"/>
    </row>
    <row r="167" spans="1:18" ht="12.75" customHeight="1" x14ac:dyDescent="0.4">
      <c r="A167" s="1" t="s">
        <v>90</v>
      </c>
      <c r="B167" s="1" t="s">
        <v>881</v>
      </c>
      <c r="C167" s="1" t="s">
        <v>106</v>
      </c>
      <c r="D167" s="1" t="s">
        <v>82</v>
      </c>
      <c r="E167" s="1" t="s">
        <v>102</v>
      </c>
      <c r="F167" s="1" t="s">
        <v>40</v>
      </c>
      <c r="G167" s="2">
        <v>660</v>
      </c>
      <c r="H167" s="21" t="s">
        <v>885</v>
      </c>
      <c r="I167" s="2">
        <v>0</v>
      </c>
      <c r="J167" s="2">
        <v>15600</v>
      </c>
      <c r="K167" s="2">
        <v>370000</v>
      </c>
      <c r="L167" s="2" t="b">
        <v>0</v>
      </c>
      <c r="M167" s="1" t="s">
        <v>23</v>
      </c>
      <c r="N167" s="3">
        <v>43245</v>
      </c>
      <c r="O167" s="1" t="s">
        <v>23</v>
      </c>
      <c r="P167" s="24">
        <f t="shared" si="2"/>
        <v>43610</v>
      </c>
      <c r="R167"/>
    </row>
    <row r="168" spans="1:18" ht="12.75" customHeight="1" x14ac:dyDescent="0.4">
      <c r="A168" s="1" t="s">
        <v>568</v>
      </c>
      <c r="B168" s="1" t="s">
        <v>551</v>
      </c>
      <c r="C168" s="1" t="s">
        <v>68</v>
      </c>
      <c r="D168" s="1" t="s">
        <v>937</v>
      </c>
      <c r="E168" s="1" t="s">
        <v>69</v>
      </c>
      <c r="F168" s="1" t="s">
        <v>37</v>
      </c>
      <c r="G168" s="2">
        <v>315</v>
      </c>
      <c r="H168" s="21" t="s">
        <v>569</v>
      </c>
      <c r="I168" s="2">
        <v>0</v>
      </c>
      <c r="J168" s="2">
        <v>8862</v>
      </c>
      <c r="K168" s="2">
        <v>170000</v>
      </c>
      <c r="L168" s="2" t="b">
        <v>0</v>
      </c>
      <c r="M168" s="1" t="s">
        <v>23</v>
      </c>
      <c r="N168" s="3">
        <v>42882</v>
      </c>
      <c r="O168" s="1" t="s">
        <v>23</v>
      </c>
      <c r="P168" s="24">
        <f t="shared" si="2"/>
        <v>43611</v>
      </c>
      <c r="R168"/>
    </row>
    <row r="169" spans="1:18" ht="12.75" customHeight="1" x14ac:dyDescent="0.4">
      <c r="A169" s="1" t="s">
        <v>83</v>
      </c>
      <c r="B169" s="1" t="s">
        <v>667</v>
      </c>
      <c r="C169" s="1" t="s">
        <v>50</v>
      </c>
      <c r="D169" s="1" t="s">
        <v>935</v>
      </c>
      <c r="E169" s="1" t="s">
        <v>51</v>
      </c>
      <c r="F169" s="1" t="s">
        <v>40</v>
      </c>
      <c r="G169" s="2">
        <v>0</v>
      </c>
      <c r="H169" s="21" t="s">
        <v>569</v>
      </c>
      <c r="I169" s="2">
        <v>0</v>
      </c>
      <c r="J169" s="2">
        <v>12000</v>
      </c>
      <c r="K169" s="2">
        <v>315000</v>
      </c>
      <c r="L169" s="2" t="b">
        <v>0</v>
      </c>
      <c r="M169" s="1" t="s">
        <v>23</v>
      </c>
      <c r="N169" s="3">
        <v>42517</v>
      </c>
      <c r="O169" s="1" t="s">
        <v>23</v>
      </c>
      <c r="P169" s="24">
        <f t="shared" si="2"/>
        <v>43611</v>
      </c>
      <c r="R169"/>
    </row>
    <row r="170" spans="1:18" ht="12.75" customHeight="1" x14ac:dyDescent="0.4">
      <c r="A170" s="1" t="s">
        <v>135</v>
      </c>
      <c r="B170" s="1" t="s">
        <v>895</v>
      </c>
      <c r="C170" s="1" t="s">
        <v>60</v>
      </c>
      <c r="D170" s="1" t="s">
        <v>936</v>
      </c>
      <c r="E170" s="1" t="s">
        <v>108</v>
      </c>
      <c r="F170" s="1" t="s">
        <v>222</v>
      </c>
      <c r="G170" s="2">
        <v>853</v>
      </c>
      <c r="H170" s="21" t="s">
        <v>898</v>
      </c>
      <c r="I170" s="2">
        <v>0</v>
      </c>
      <c r="J170" s="2">
        <v>29640</v>
      </c>
      <c r="K170" s="2">
        <v>875000</v>
      </c>
      <c r="L170" s="2" t="b">
        <v>0</v>
      </c>
      <c r="M170" s="1" t="s">
        <v>16</v>
      </c>
      <c r="N170" s="3">
        <v>43248</v>
      </c>
      <c r="O170" s="1" t="s">
        <v>23</v>
      </c>
      <c r="P170" s="24">
        <f t="shared" si="2"/>
        <v>43612</v>
      </c>
      <c r="R170"/>
    </row>
    <row r="171" spans="1:18" ht="12.75" customHeight="1" x14ac:dyDescent="0.4">
      <c r="A171" s="1" t="s">
        <v>229</v>
      </c>
      <c r="B171" s="1" t="s">
        <v>551</v>
      </c>
      <c r="C171" s="1" t="s">
        <v>68</v>
      </c>
      <c r="D171" s="1" t="s">
        <v>937</v>
      </c>
      <c r="E171" s="1" t="s">
        <v>69</v>
      </c>
      <c r="F171" s="1" t="s">
        <v>21</v>
      </c>
      <c r="G171" s="2">
        <v>490</v>
      </c>
      <c r="H171" s="21" t="s">
        <v>159</v>
      </c>
      <c r="I171" s="2">
        <v>0</v>
      </c>
      <c r="J171" s="2">
        <v>10382</v>
      </c>
      <c r="K171" s="2">
        <v>237500</v>
      </c>
      <c r="L171" s="2" t="b">
        <v>0</v>
      </c>
      <c r="M171" s="1" t="s">
        <v>23</v>
      </c>
      <c r="N171" s="3">
        <v>34971</v>
      </c>
      <c r="O171" s="1" t="s">
        <v>23</v>
      </c>
      <c r="P171" s="24">
        <f t="shared" si="2"/>
        <v>43613</v>
      </c>
      <c r="R171"/>
    </row>
    <row r="172" spans="1:18" ht="12.75" customHeight="1" x14ac:dyDescent="0.4">
      <c r="A172" s="1" t="s">
        <v>123</v>
      </c>
      <c r="B172" s="1" t="s">
        <v>154</v>
      </c>
      <c r="C172" s="1" t="s">
        <v>155</v>
      </c>
      <c r="D172" s="1" t="s">
        <v>156</v>
      </c>
      <c r="E172" s="1" t="s">
        <v>157</v>
      </c>
      <c r="F172" s="1" t="s">
        <v>158</v>
      </c>
      <c r="G172" s="2">
        <v>483</v>
      </c>
      <c r="H172" s="21" t="s">
        <v>159</v>
      </c>
      <c r="I172" s="2">
        <v>0</v>
      </c>
      <c r="J172" s="2">
        <v>11400</v>
      </c>
      <c r="K172" s="2">
        <v>230000</v>
      </c>
      <c r="L172" s="2" t="b">
        <v>0</v>
      </c>
      <c r="M172" s="1" t="s">
        <v>23</v>
      </c>
      <c r="N172" s="3">
        <v>43249</v>
      </c>
      <c r="O172" s="1" t="s">
        <v>23</v>
      </c>
      <c r="P172" s="24">
        <f t="shared" si="2"/>
        <v>43613</v>
      </c>
      <c r="R172"/>
    </row>
    <row r="173" spans="1:18" ht="12.75" customHeight="1" x14ac:dyDescent="0.4">
      <c r="A173" s="1" t="s">
        <v>90</v>
      </c>
      <c r="B173" s="1" t="s">
        <v>895</v>
      </c>
      <c r="C173" s="1" t="s">
        <v>60</v>
      </c>
      <c r="D173" s="1" t="s">
        <v>936</v>
      </c>
      <c r="E173" s="1" t="s">
        <v>108</v>
      </c>
      <c r="F173" s="1" t="s">
        <v>222</v>
      </c>
      <c r="G173" s="2">
        <v>896</v>
      </c>
      <c r="H173" s="21" t="s">
        <v>159</v>
      </c>
      <c r="I173" s="2">
        <v>0</v>
      </c>
      <c r="J173" s="2">
        <v>32585</v>
      </c>
      <c r="K173" s="2">
        <v>875000</v>
      </c>
      <c r="L173" s="2" t="b">
        <v>0</v>
      </c>
      <c r="M173" s="1" t="s">
        <v>16</v>
      </c>
      <c r="N173" s="3">
        <v>42519</v>
      </c>
      <c r="O173" s="1" t="s">
        <v>23</v>
      </c>
      <c r="P173" s="24">
        <f t="shared" si="2"/>
        <v>43613</v>
      </c>
      <c r="R173"/>
    </row>
    <row r="174" spans="1:18" ht="12.75" customHeight="1" x14ac:dyDescent="0.4">
      <c r="A174" s="1" t="s">
        <v>39</v>
      </c>
      <c r="B174" s="1" t="s">
        <v>881</v>
      </c>
      <c r="C174" s="1" t="s">
        <v>105</v>
      </c>
      <c r="D174" s="1" t="s">
        <v>82</v>
      </c>
      <c r="E174" s="1" t="s">
        <v>82</v>
      </c>
      <c r="F174" s="1" t="s">
        <v>126</v>
      </c>
      <c r="G174" s="2">
        <v>660</v>
      </c>
      <c r="H174" s="21" t="s">
        <v>884</v>
      </c>
      <c r="I174" s="2">
        <v>0</v>
      </c>
      <c r="J174" s="2">
        <v>20760</v>
      </c>
      <c r="K174" s="2">
        <v>420000</v>
      </c>
      <c r="L174" s="2" t="b">
        <v>0</v>
      </c>
      <c r="M174" s="1" t="s">
        <v>23</v>
      </c>
      <c r="N174" s="3">
        <v>42154</v>
      </c>
      <c r="O174" s="1" t="s">
        <v>23</v>
      </c>
      <c r="P174" s="24">
        <f t="shared" si="2"/>
        <v>43614</v>
      </c>
      <c r="R174"/>
    </row>
    <row r="175" spans="1:18" ht="12.75" customHeight="1" x14ac:dyDescent="0.4">
      <c r="A175" s="1" t="s">
        <v>431</v>
      </c>
      <c r="B175" s="1" t="s">
        <v>551</v>
      </c>
      <c r="C175" s="1" t="s">
        <v>68</v>
      </c>
      <c r="D175" s="1" t="s">
        <v>937</v>
      </c>
      <c r="E175" s="1" t="s">
        <v>69</v>
      </c>
      <c r="F175" s="1" t="s">
        <v>21</v>
      </c>
      <c r="G175" s="2">
        <v>535</v>
      </c>
      <c r="H175" s="21" t="s">
        <v>148</v>
      </c>
      <c r="I175" s="2">
        <v>0</v>
      </c>
      <c r="J175" s="2">
        <v>11927</v>
      </c>
      <c r="K175" s="2">
        <v>237500</v>
      </c>
      <c r="L175" s="2" t="b">
        <v>1</v>
      </c>
      <c r="M175" s="1" t="s">
        <v>23</v>
      </c>
      <c r="N175" s="3">
        <v>41425</v>
      </c>
      <c r="O175" s="1" t="s">
        <v>23</v>
      </c>
      <c r="P175" s="24">
        <f t="shared" si="2"/>
        <v>43615</v>
      </c>
      <c r="R175"/>
    </row>
    <row r="176" spans="1:18" ht="12.75" customHeight="1" x14ac:dyDescent="0.4">
      <c r="A176" s="1" t="s">
        <v>42</v>
      </c>
      <c r="B176" s="1" t="s">
        <v>137</v>
      </c>
      <c r="C176" s="1" t="s">
        <v>138</v>
      </c>
      <c r="D176" s="1" t="s">
        <v>139</v>
      </c>
      <c r="E176" s="1" t="s">
        <v>140</v>
      </c>
      <c r="F176" s="1" t="s">
        <v>40</v>
      </c>
      <c r="G176" s="2">
        <v>1040</v>
      </c>
      <c r="H176" s="21" t="s">
        <v>148</v>
      </c>
      <c r="I176" s="2">
        <v>0</v>
      </c>
      <c r="J176" s="2">
        <v>12180</v>
      </c>
      <c r="K176" s="2">
        <v>340000</v>
      </c>
      <c r="L176" s="2" t="b">
        <v>0</v>
      </c>
      <c r="M176" s="1" t="s">
        <v>23</v>
      </c>
      <c r="N176" s="3">
        <v>43251</v>
      </c>
      <c r="O176" s="1" t="s">
        <v>23</v>
      </c>
      <c r="P176" s="24">
        <f t="shared" si="2"/>
        <v>43615</v>
      </c>
      <c r="R176"/>
    </row>
    <row r="177" spans="1:18" ht="12.75" customHeight="1" x14ac:dyDescent="0.4">
      <c r="A177" s="1" t="s">
        <v>150</v>
      </c>
      <c r="B177" s="1" t="s">
        <v>137</v>
      </c>
      <c r="C177" s="1" t="s">
        <v>138</v>
      </c>
      <c r="D177" s="1" t="s">
        <v>139</v>
      </c>
      <c r="E177" s="1" t="s">
        <v>140</v>
      </c>
      <c r="F177" s="1" t="s">
        <v>40</v>
      </c>
      <c r="G177" s="2">
        <v>1009</v>
      </c>
      <c r="H177" s="21" t="s">
        <v>148</v>
      </c>
      <c r="I177" s="2">
        <v>0</v>
      </c>
      <c r="J177" s="2">
        <v>13368</v>
      </c>
      <c r="K177" s="2">
        <v>340000</v>
      </c>
      <c r="L177" s="2" t="b">
        <v>0</v>
      </c>
      <c r="M177" s="1" t="s">
        <v>23</v>
      </c>
      <c r="N177" s="3">
        <v>41425</v>
      </c>
      <c r="O177" s="1" t="s">
        <v>23</v>
      </c>
      <c r="P177" s="24">
        <f t="shared" si="2"/>
        <v>43615</v>
      </c>
      <c r="R177"/>
    </row>
    <row r="178" spans="1:18" ht="12.75" customHeight="1" x14ac:dyDescent="0.4">
      <c r="A178" s="1" t="s">
        <v>48</v>
      </c>
      <c r="B178" s="1" t="s">
        <v>895</v>
      </c>
      <c r="C178" s="1" t="s">
        <v>60</v>
      </c>
      <c r="D178" s="1" t="s">
        <v>936</v>
      </c>
      <c r="E178" s="1" t="s">
        <v>108</v>
      </c>
      <c r="F178" s="1" t="s">
        <v>21</v>
      </c>
      <c r="G178" s="2">
        <v>591</v>
      </c>
      <c r="H178" s="21" t="s">
        <v>148</v>
      </c>
      <c r="I178" s="2">
        <v>0</v>
      </c>
      <c r="J178" s="2">
        <v>50960</v>
      </c>
      <c r="K178" s="2">
        <v>600000</v>
      </c>
      <c r="L178" s="2" t="b">
        <v>0</v>
      </c>
      <c r="M178" s="1" t="s">
        <v>16</v>
      </c>
      <c r="N178" s="3">
        <v>43518</v>
      </c>
      <c r="O178" s="1" t="s">
        <v>23</v>
      </c>
      <c r="P178" s="24">
        <f t="shared" si="2"/>
        <v>43615</v>
      </c>
      <c r="R178"/>
    </row>
    <row r="179" spans="1:18" ht="12.75" customHeight="1" x14ac:dyDescent="0.4">
      <c r="A179" s="1" t="s">
        <v>42</v>
      </c>
      <c r="B179" s="1" t="s">
        <v>824</v>
      </c>
      <c r="C179" s="1" t="s">
        <v>826</v>
      </c>
      <c r="D179" s="1" t="s">
        <v>156</v>
      </c>
      <c r="E179" s="1" t="s">
        <v>69</v>
      </c>
      <c r="F179" s="1" t="s">
        <v>21</v>
      </c>
      <c r="G179" s="2">
        <v>425</v>
      </c>
      <c r="H179" s="21" t="s">
        <v>215</v>
      </c>
      <c r="I179" s="2">
        <v>0</v>
      </c>
      <c r="J179" s="2">
        <v>9300</v>
      </c>
      <c r="K179" s="2">
        <v>100000</v>
      </c>
      <c r="L179" s="2" t="b">
        <v>0</v>
      </c>
      <c r="M179" s="1" t="s">
        <v>23</v>
      </c>
      <c r="N179" s="3">
        <v>38869</v>
      </c>
      <c r="O179" s="1" t="s">
        <v>23</v>
      </c>
      <c r="P179" s="24">
        <f t="shared" si="2"/>
        <v>43616</v>
      </c>
      <c r="R179"/>
    </row>
    <row r="180" spans="1:18" ht="12.75" customHeight="1" x14ac:dyDescent="0.4">
      <c r="A180" s="1" t="s">
        <v>46</v>
      </c>
      <c r="B180" s="1" t="s">
        <v>679</v>
      </c>
      <c r="C180" s="1" t="s">
        <v>85</v>
      </c>
      <c r="D180" s="1" t="s">
        <v>86</v>
      </c>
      <c r="E180" s="1" t="s">
        <v>86</v>
      </c>
      <c r="F180" s="1" t="s">
        <v>87</v>
      </c>
      <c r="G180" s="2">
        <v>979</v>
      </c>
      <c r="H180" s="21" t="s">
        <v>215</v>
      </c>
      <c r="I180" s="2">
        <v>0</v>
      </c>
      <c r="J180" s="2">
        <v>12900</v>
      </c>
      <c r="K180" s="2">
        <v>240000</v>
      </c>
      <c r="L180" s="2" t="b">
        <v>1</v>
      </c>
      <c r="M180" s="1" t="s">
        <v>23</v>
      </c>
      <c r="N180" s="3">
        <v>38790</v>
      </c>
      <c r="O180" s="1" t="s">
        <v>23</v>
      </c>
      <c r="P180" s="24">
        <f t="shared" si="2"/>
        <v>43616</v>
      </c>
      <c r="R180"/>
    </row>
    <row r="181" spans="1:18" ht="12.75" customHeight="1" x14ac:dyDescent="0.4">
      <c r="A181" s="1" t="s">
        <v>39</v>
      </c>
      <c r="B181" s="1" t="s">
        <v>777</v>
      </c>
      <c r="C181" s="1" t="s">
        <v>552</v>
      </c>
      <c r="D181" s="1" t="s">
        <v>156</v>
      </c>
      <c r="E181" s="1" t="s">
        <v>157</v>
      </c>
      <c r="F181" s="1" t="s">
        <v>222</v>
      </c>
      <c r="G181" s="2">
        <v>685</v>
      </c>
      <c r="H181" s="21" t="s">
        <v>215</v>
      </c>
      <c r="I181" s="2">
        <v>0</v>
      </c>
      <c r="J181" s="2">
        <v>13200</v>
      </c>
      <c r="K181" s="2">
        <v>385000</v>
      </c>
      <c r="L181" s="2" t="b">
        <v>1</v>
      </c>
      <c r="M181" s="1" t="s">
        <v>23</v>
      </c>
      <c r="N181" s="3">
        <v>43252</v>
      </c>
      <c r="O181" s="1" t="s">
        <v>23</v>
      </c>
      <c r="P181" s="24">
        <f t="shared" si="2"/>
        <v>43616</v>
      </c>
      <c r="R181"/>
    </row>
    <row r="182" spans="1:18" ht="12.75" customHeight="1" x14ac:dyDescent="0.4">
      <c r="A182" s="1" t="s">
        <v>560</v>
      </c>
      <c r="B182" s="1" t="s">
        <v>667</v>
      </c>
      <c r="C182" s="1" t="s">
        <v>50</v>
      </c>
      <c r="D182" s="1" t="s">
        <v>935</v>
      </c>
      <c r="E182" s="1" t="s">
        <v>51</v>
      </c>
      <c r="F182" s="1" t="s">
        <v>40</v>
      </c>
      <c r="G182" s="2">
        <v>620</v>
      </c>
      <c r="H182" s="21" t="s">
        <v>215</v>
      </c>
      <c r="I182" s="2">
        <v>0</v>
      </c>
      <c r="J182" s="2">
        <v>15000</v>
      </c>
      <c r="K182" s="2">
        <v>350000</v>
      </c>
      <c r="L182" s="2" t="b">
        <v>0</v>
      </c>
      <c r="M182" s="1" t="s">
        <v>23</v>
      </c>
      <c r="N182" s="3">
        <v>43252</v>
      </c>
      <c r="O182" s="1" t="s">
        <v>23</v>
      </c>
      <c r="P182" s="24">
        <f t="shared" si="2"/>
        <v>43616</v>
      </c>
      <c r="R182"/>
    </row>
    <row r="183" spans="1:18" ht="12.75" customHeight="1" x14ac:dyDescent="0.4">
      <c r="A183" s="1" t="s">
        <v>35</v>
      </c>
      <c r="B183" s="1" t="s">
        <v>728</v>
      </c>
      <c r="C183" s="1" t="s">
        <v>81</v>
      </c>
      <c r="D183" s="1" t="s">
        <v>935</v>
      </c>
      <c r="E183" s="1" t="s">
        <v>82</v>
      </c>
      <c r="F183" s="1" t="s">
        <v>21</v>
      </c>
      <c r="G183" s="2">
        <v>561</v>
      </c>
      <c r="H183" s="21" t="s">
        <v>215</v>
      </c>
      <c r="I183" s="2">
        <v>0</v>
      </c>
      <c r="J183" s="2">
        <v>15300</v>
      </c>
      <c r="K183" s="2">
        <v>360000</v>
      </c>
      <c r="L183" s="2" t="b">
        <v>0</v>
      </c>
      <c r="M183" s="1" t="s">
        <v>23</v>
      </c>
      <c r="N183" s="3">
        <v>40379</v>
      </c>
      <c r="O183" s="1" t="s">
        <v>23</v>
      </c>
      <c r="P183" s="24">
        <f t="shared" si="2"/>
        <v>43616</v>
      </c>
      <c r="R183"/>
    </row>
    <row r="184" spans="1:18" ht="12.75" customHeight="1" x14ac:dyDescent="0.4">
      <c r="A184" s="1" t="s">
        <v>656</v>
      </c>
      <c r="B184" s="1" t="s">
        <v>551</v>
      </c>
      <c r="C184" s="1" t="s">
        <v>68</v>
      </c>
      <c r="D184" s="1" t="s">
        <v>937</v>
      </c>
      <c r="E184" s="1" t="s">
        <v>69</v>
      </c>
      <c r="F184" s="1" t="s">
        <v>70</v>
      </c>
      <c r="G184" s="2">
        <v>1040</v>
      </c>
      <c r="H184" s="21" t="s">
        <v>215</v>
      </c>
      <c r="I184" s="2">
        <v>0</v>
      </c>
      <c r="J184" s="2">
        <v>16800</v>
      </c>
      <c r="K184" s="2">
        <v>375000</v>
      </c>
      <c r="L184" s="2" t="b">
        <v>1</v>
      </c>
      <c r="M184" s="1" t="s">
        <v>23</v>
      </c>
      <c r="N184" s="3">
        <v>43252</v>
      </c>
      <c r="O184" s="1" t="s">
        <v>23</v>
      </c>
      <c r="P184" s="24">
        <f t="shared" si="2"/>
        <v>43616</v>
      </c>
      <c r="R184"/>
    </row>
    <row r="185" spans="1:18" ht="12.75" customHeight="1" x14ac:dyDescent="0.4">
      <c r="A185" s="1" t="s">
        <v>460</v>
      </c>
      <c r="B185" s="1" t="s">
        <v>446</v>
      </c>
      <c r="C185" s="1" t="s">
        <v>65</v>
      </c>
      <c r="D185" s="1" t="s">
        <v>935</v>
      </c>
      <c r="E185" s="1" t="s">
        <v>98</v>
      </c>
      <c r="F185" s="1" t="s">
        <v>21</v>
      </c>
      <c r="G185" s="2">
        <v>531</v>
      </c>
      <c r="H185" s="21" t="s">
        <v>215</v>
      </c>
      <c r="I185" s="2">
        <v>0</v>
      </c>
      <c r="J185" s="2">
        <v>17280</v>
      </c>
      <c r="K185" s="2">
        <v>390000</v>
      </c>
      <c r="L185" s="2" t="b">
        <v>1</v>
      </c>
      <c r="M185" s="1" t="s">
        <v>23</v>
      </c>
      <c r="N185" s="3">
        <v>42522</v>
      </c>
      <c r="O185" s="1" t="s">
        <v>23</v>
      </c>
      <c r="P185" s="24">
        <f t="shared" si="2"/>
        <v>43616</v>
      </c>
      <c r="R185"/>
    </row>
    <row r="186" spans="1:18" ht="12.75" customHeight="1" x14ac:dyDescent="0.4">
      <c r="A186" s="1" t="s">
        <v>513</v>
      </c>
      <c r="B186" s="1" t="s">
        <v>446</v>
      </c>
      <c r="C186" s="1" t="s">
        <v>65</v>
      </c>
      <c r="D186" s="1" t="s">
        <v>935</v>
      </c>
      <c r="E186" s="1" t="s">
        <v>20</v>
      </c>
      <c r="F186" s="1" t="s">
        <v>21</v>
      </c>
      <c r="G186" s="2">
        <v>523</v>
      </c>
      <c r="H186" s="21" t="s">
        <v>215</v>
      </c>
      <c r="I186" s="2">
        <v>0</v>
      </c>
      <c r="J186" s="2">
        <v>17700</v>
      </c>
      <c r="K186" s="2">
        <v>390000</v>
      </c>
      <c r="L186" s="2" t="b">
        <v>1</v>
      </c>
      <c r="M186" s="1" t="s">
        <v>23</v>
      </c>
      <c r="N186" s="3">
        <v>41061</v>
      </c>
      <c r="O186" s="1" t="s">
        <v>23</v>
      </c>
      <c r="P186" s="24">
        <f t="shared" si="2"/>
        <v>43616</v>
      </c>
      <c r="R186"/>
    </row>
    <row r="187" spans="1:18" ht="12.75" customHeight="1" x14ac:dyDescent="0.4">
      <c r="A187" s="1" t="s">
        <v>88</v>
      </c>
      <c r="B187" s="1" t="s">
        <v>881</v>
      </c>
      <c r="C187" s="1" t="s">
        <v>106</v>
      </c>
      <c r="D187" s="1" t="s">
        <v>82</v>
      </c>
      <c r="E187" s="1" t="s">
        <v>20</v>
      </c>
      <c r="F187" s="1" t="s">
        <v>103</v>
      </c>
      <c r="G187" s="2">
        <v>840</v>
      </c>
      <c r="H187" s="21" t="s">
        <v>215</v>
      </c>
      <c r="I187" s="2">
        <v>0</v>
      </c>
      <c r="J187" s="2">
        <v>19440</v>
      </c>
      <c r="K187" s="2">
        <v>410000</v>
      </c>
      <c r="L187" s="2" t="b">
        <v>1</v>
      </c>
      <c r="M187" s="1" t="s">
        <v>23</v>
      </c>
      <c r="N187" s="3">
        <v>41791</v>
      </c>
      <c r="O187" s="1" t="s">
        <v>23</v>
      </c>
      <c r="P187" s="24">
        <f t="shared" si="2"/>
        <v>43616</v>
      </c>
      <c r="R187"/>
    </row>
    <row r="188" spans="1:18" ht="12.75" customHeight="1" x14ac:dyDescent="0.4">
      <c r="A188" s="1" t="s">
        <v>123</v>
      </c>
      <c r="B188" s="1" t="s">
        <v>854</v>
      </c>
      <c r="C188" s="1" t="s">
        <v>117</v>
      </c>
      <c r="D188" s="1" t="s">
        <v>936</v>
      </c>
      <c r="E188" s="1" t="s">
        <v>797</v>
      </c>
      <c r="F188" s="1" t="s">
        <v>222</v>
      </c>
      <c r="G188" s="2">
        <v>758</v>
      </c>
      <c r="H188" s="21" t="s">
        <v>215</v>
      </c>
      <c r="I188" s="2">
        <v>0</v>
      </c>
      <c r="J188" s="2">
        <v>22100</v>
      </c>
      <c r="K188" s="2">
        <v>795000</v>
      </c>
      <c r="L188" s="2" t="b">
        <v>0</v>
      </c>
      <c r="M188" s="1" t="s">
        <v>23</v>
      </c>
      <c r="N188" s="3">
        <v>43252</v>
      </c>
      <c r="O188" s="1" t="s">
        <v>23</v>
      </c>
      <c r="P188" s="24">
        <f t="shared" si="2"/>
        <v>43616</v>
      </c>
      <c r="R188"/>
    </row>
    <row r="189" spans="1:18" ht="12.75" customHeight="1" x14ac:dyDescent="0.4">
      <c r="A189" s="1" t="s">
        <v>17</v>
      </c>
      <c r="B189" s="1" t="s">
        <v>211</v>
      </c>
      <c r="C189" s="1" t="s">
        <v>197</v>
      </c>
      <c r="D189" s="1" t="s">
        <v>936</v>
      </c>
      <c r="E189" s="1" t="s">
        <v>198</v>
      </c>
      <c r="F189" s="1" t="s">
        <v>103</v>
      </c>
      <c r="G189" s="2">
        <v>836</v>
      </c>
      <c r="H189" s="21" t="s">
        <v>215</v>
      </c>
      <c r="I189" s="2">
        <v>0</v>
      </c>
      <c r="J189" s="2">
        <v>33744</v>
      </c>
      <c r="K189" s="2">
        <v>1100000</v>
      </c>
      <c r="L189" s="2" t="b">
        <v>0</v>
      </c>
      <c r="M189" s="1" t="s">
        <v>23</v>
      </c>
      <c r="N189" s="3">
        <v>38808</v>
      </c>
      <c r="O189" s="1" t="s">
        <v>23</v>
      </c>
      <c r="P189" s="24">
        <f t="shared" si="2"/>
        <v>43616</v>
      </c>
      <c r="R189"/>
    </row>
    <row r="190" spans="1:18" ht="12.75" customHeight="1" x14ac:dyDescent="0.4">
      <c r="A190" s="1" t="s">
        <v>354</v>
      </c>
      <c r="B190" s="1" t="s">
        <v>314</v>
      </c>
      <c r="C190" s="1" t="s">
        <v>60</v>
      </c>
      <c r="D190" s="1" t="s">
        <v>936</v>
      </c>
      <c r="E190" s="1" t="s">
        <v>61</v>
      </c>
      <c r="F190" s="1" t="s">
        <v>321</v>
      </c>
      <c r="G190" s="2">
        <v>498</v>
      </c>
      <c r="H190" s="21" t="s">
        <v>355</v>
      </c>
      <c r="I190" s="2">
        <v>0</v>
      </c>
      <c r="J190" s="2">
        <v>18200</v>
      </c>
      <c r="K190" s="2">
        <v>520000</v>
      </c>
      <c r="L190" s="2" t="b">
        <v>0</v>
      </c>
      <c r="M190" s="1" t="s">
        <v>23</v>
      </c>
      <c r="N190" s="3">
        <v>43253</v>
      </c>
      <c r="O190" s="1" t="s">
        <v>23</v>
      </c>
      <c r="P190" s="24">
        <f t="shared" si="2"/>
        <v>43617</v>
      </c>
      <c r="R190"/>
    </row>
    <row r="191" spans="1:18" ht="12.75" customHeight="1" x14ac:dyDescent="0.4">
      <c r="A191" s="1" t="s">
        <v>548</v>
      </c>
      <c r="B191" s="1" t="s">
        <v>551</v>
      </c>
      <c r="C191" s="1" t="s">
        <v>68</v>
      </c>
      <c r="D191" s="1" t="s">
        <v>937</v>
      </c>
      <c r="E191" s="1" t="s">
        <v>69</v>
      </c>
      <c r="F191" s="1" t="s">
        <v>70</v>
      </c>
      <c r="G191" s="2">
        <v>1100</v>
      </c>
      <c r="H191" s="21" t="s">
        <v>558</v>
      </c>
      <c r="I191" s="2">
        <v>0</v>
      </c>
      <c r="J191" s="2">
        <v>18096</v>
      </c>
      <c r="K191" s="2">
        <v>375000</v>
      </c>
      <c r="L191" s="2" t="b">
        <v>0</v>
      </c>
      <c r="M191" s="1" t="s">
        <v>23</v>
      </c>
      <c r="N191" s="3">
        <v>42889</v>
      </c>
      <c r="O191" s="1" t="s">
        <v>23</v>
      </c>
      <c r="P191" s="24">
        <f t="shared" si="2"/>
        <v>43618</v>
      </c>
      <c r="R191"/>
    </row>
    <row r="192" spans="1:18" ht="12.75" customHeight="1" x14ac:dyDescent="0.4">
      <c r="A192" s="1" t="s">
        <v>176</v>
      </c>
      <c r="B192" s="1" t="s">
        <v>154</v>
      </c>
      <c r="C192" s="1" t="s">
        <v>161</v>
      </c>
      <c r="D192" s="1" t="s">
        <v>156</v>
      </c>
      <c r="E192" s="1" t="s">
        <v>69</v>
      </c>
      <c r="F192" s="1" t="s">
        <v>158</v>
      </c>
      <c r="G192" s="2">
        <v>466</v>
      </c>
      <c r="H192" s="21" t="s">
        <v>177</v>
      </c>
      <c r="I192" s="2">
        <v>0</v>
      </c>
      <c r="J192" s="2">
        <v>11400</v>
      </c>
      <c r="K192" s="2">
        <v>230000</v>
      </c>
      <c r="L192" s="2" t="b">
        <v>0</v>
      </c>
      <c r="M192" s="1" t="s">
        <v>23</v>
      </c>
      <c r="N192" s="3">
        <v>43255</v>
      </c>
      <c r="O192" s="1" t="s">
        <v>23</v>
      </c>
      <c r="P192" s="24">
        <f t="shared" si="2"/>
        <v>43619</v>
      </c>
      <c r="R192"/>
    </row>
    <row r="193" spans="1:18" ht="12.75" customHeight="1" x14ac:dyDescent="0.4">
      <c r="A193" s="1" t="s">
        <v>611</v>
      </c>
      <c r="B193" s="1" t="s">
        <v>551</v>
      </c>
      <c r="C193" s="1" t="s">
        <v>68</v>
      </c>
      <c r="D193" s="1" t="s">
        <v>937</v>
      </c>
      <c r="E193" s="1" t="s">
        <v>69</v>
      </c>
      <c r="F193" s="1" t="s">
        <v>40</v>
      </c>
      <c r="G193" s="2">
        <v>850</v>
      </c>
      <c r="H193" s="21" t="s">
        <v>177</v>
      </c>
      <c r="I193" s="2">
        <v>0</v>
      </c>
      <c r="J193" s="2">
        <v>14424</v>
      </c>
      <c r="K193" s="2">
        <v>275000</v>
      </c>
      <c r="L193" s="2" t="b">
        <v>1</v>
      </c>
      <c r="M193" s="1" t="s">
        <v>23</v>
      </c>
      <c r="N193" s="3">
        <v>41794</v>
      </c>
      <c r="O193" s="1" t="s">
        <v>23</v>
      </c>
      <c r="P193" s="24">
        <f t="shared" si="2"/>
        <v>43619</v>
      </c>
      <c r="R193"/>
    </row>
    <row r="194" spans="1:18" ht="12.75" customHeight="1" x14ac:dyDescent="0.4">
      <c r="A194" s="1" t="s">
        <v>588</v>
      </c>
      <c r="B194" s="1" t="s">
        <v>551</v>
      </c>
      <c r="C194" s="1" t="s">
        <v>68</v>
      </c>
      <c r="D194" s="1" t="s">
        <v>937</v>
      </c>
      <c r="E194" s="1" t="s">
        <v>69</v>
      </c>
      <c r="F194" s="1" t="s">
        <v>21</v>
      </c>
      <c r="G194" s="2">
        <v>490</v>
      </c>
      <c r="H194" s="21" t="s">
        <v>589</v>
      </c>
      <c r="I194" s="2">
        <v>0</v>
      </c>
      <c r="J194" s="2">
        <v>11198</v>
      </c>
      <c r="K194" s="2">
        <v>237500</v>
      </c>
      <c r="L194" s="2" t="b">
        <v>0</v>
      </c>
      <c r="M194" s="1" t="s">
        <v>23</v>
      </c>
      <c r="N194" s="3">
        <v>38873</v>
      </c>
      <c r="O194" s="1" t="s">
        <v>23</v>
      </c>
      <c r="P194" s="24">
        <f t="shared" ref="P194:P257" si="3">DATEVALUE(H194)</f>
        <v>43620</v>
      </c>
      <c r="R194"/>
    </row>
    <row r="195" spans="1:18" ht="12.75" customHeight="1" x14ac:dyDescent="0.4">
      <c r="A195" s="1" t="s">
        <v>111</v>
      </c>
      <c r="B195" s="1" t="s">
        <v>551</v>
      </c>
      <c r="C195" s="1" t="s">
        <v>68</v>
      </c>
      <c r="D195" s="1" t="s">
        <v>937</v>
      </c>
      <c r="E195" s="1" t="s">
        <v>69</v>
      </c>
      <c r="F195" s="1" t="s">
        <v>70</v>
      </c>
      <c r="G195" s="2">
        <v>1100</v>
      </c>
      <c r="H195" s="21" t="s">
        <v>589</v>
      </c>
      <c r="I195" s="2">
        <v>0</v>
      </c>
      <c r="J195" s="2">
        <v>16812</v>
      </c>
      <c r="K195" s="2">
        <v>375000</v>
      </c>
      <c r="L195" s="2" t="b">
        <v>1</v>
      </c>
      <c r="M195" s="1" t="s">
        <v>23</v>
      </c>
      <c r="N195" s="3">
        <v>39604</v>
      </c>
      <c r="O195" s="1" t="s">
        <v>23</v>
      </c>
      <c r="P195" s="24">
        <f t="shared" si="3"/>
        <v>43620</v>
      </c>
      <c r="R195"/>
    </row>
    <row r="196" spans="1:18" ht="12.75" customHeight="1" x14ac:dyDescent="0.4">
      <c r="A196" s="1" t="s">
        <v>645</v>
      </c>
      <c r="B196" s="1" t="s">
        <v>551</v>
      </c>
      <c r="C196" s="1" t="s">
        <v>68</v>
      </c>
      <c r="D196" s="1" t="s">
        <v>937</v>
      </c>
      <c r="E196" s="1" t="s">
        <v>69</v>
      </c>
      <c r="F196" s="1" t="s">
        <v>75</v>
      </c>
      <c r="G196" s="2">
        <v>985</v>
      </c>
      <c r="H196" s="21" t="s">
        <v>589</v>
      </c>
      <c r="I196" s="2">
        <v>0</v>
      </c>
      <c r="J196" s="2">
        <v>16884</v>
      </c>
      <c r="K196" s="2">
        <v>350000</v>
      </c>
      <c r="L196" s="2" t="b">
        <v>1</v>
      </c>
      <c r="M196" s="1" t="s">
        <v>23</v>
      </c>
      <c r="N196" s="3">
        <v>41430</v>
      </c>
      <c r="O196" s="1" t="s">
        <v>23</v>
      </c>
      <c r="P196" s="24">
        <f t="shared" si="3"/>
        <v>43620</v>
      </c>
      <c r="R196"/>
    </row>
    <row r="197" spans="1:18" ht="12.75" customHeight="1" x14ac:dyDescent="0.4">
      <c r="A197" s="1" t="s">
        <v>479</v>
      </c>
      <c r="B197" s="1" t="s">
        <v>446</v>
      </c>
      <c r="C197" s="1" t="s">
        <v>65</v>
      </c>
      <c r="D197" s="1" t="s">
        <v>935</v>
      </c>
      <c r="E197" s="1" t="s">
        <v>20</v>
      </c>
      <c r="F197" s="1" t="s">
        <v>21</v>
      </c>
      <c r="G197" s="2">
        <v>531</v>
      </c>
      <c r="H197" s="21" t="s">
        <v>480</v>
      </c>
      <c r="I197" s="2">
        <v>0</v>
      </c>
      <c r="J197" s="2">
        <v>16800</v>
      </c>
      <c r="K197" s="2">
        <v>390000</v>
      </c>
      <c r="L197" s="2" t="b">
        <v>0</v>
      </c>
      <c r="M197" s="1" t="s">
        <v>23</v>
      </c>
      <c r="N197" s="3">
        <v>42527</v>
      </c>
      <c r="O197" s="1" t="s">
        <v>23</v>
      </c>
      <c r="P197" s="24">
        <f t="shared" si="3"/>
        <v>43622</v>
      </c>
      <c r="R197"/>
    </row>
    <row r="198" spans="1:18" ht="12.75" customHeight="1" x14ac:dyDescent="0.4">
      <c r="A198" s="1" t="s">
        <v>576</v>
      </c>
      <c r="B198" s="1" t="s">
        <v>551</v>
      </c>
      <c r="C198" s="1" t="s">
        <v>68</v>
      </c>
      <c r="D198" s="1" t="s">
        <v>937</v>
      </c>
      <c r="E198" s="1" t="s">
        <v>69</v>
      </c>
      <c r="F198" s="1" t="s">
        <v>21</v>
      </c>
      <c r="G198" s="2">
        <v>660</v>
      </c>
      <c r="H198" s="21" t="s">
        <v>577</v>
      </c>
      <c r="I198" s="2">
        <v>0</v>
      </c>
      <c r="J198" s="2">
        <v>12708</v>
      </c>
      <c r="K198" s="2">
        <v>237500</v>
      </c>
      <c r="L198" s="2" t="b">
        <v>1</v>
      </c>
      <c r="M198" s="1" t="s">
        <v>23</v>
      </c>
      <c r="N198" s="3">
        <v>40337</v>
      </c>
      <c r="O198" s="1" t="s">
        <v>23</v>
      </c>
      <c r="P198" s="24">
        <f t="shared" si="3"/>
        <v>43623</v>
      </c>
      <c r="R198"/>
    </row>
    <row r="199" spans="1:18" ht="12.75" customHeight="1" x14ac:dyDescent="0.4">
      <c r="A199" s="1" t="s">
        <v>506</v>
      </c>
      <c r="B199" s="1" t="s">
        <v>446</v>
      </c>
      <c r="C199" s="1" t="s">
        <v>65</v>
      </c>
      <c r="D199" s="1" t="s">
        <v>935</v>
      </c>
      <c r="E199" s="1" t="s">
        <v>20</v>
      </c>
      <c r="F199" s="1" t="s">
        <v>21</v>
      </c>
      <c r="G199" s="2">
        <v>523</v>
      </c>
      <c r="H199" s="21" t="s">
        <v>507</v>
      </c>
      <c r="I199" s="2">
        <v>0</v>
      </c>
      <c r="J199" s="2">
        <v>15420</v>
      </c>
      <c r="K199" s="2">
        <v>390000</v>
      </c>
      <c r="L199" s="2" t="b">
        <v>1</v>
      </c>
      <c r="M199" s="1" t="s">
        <v>23</v>
      </c>
      <c r="N199" s="3">
        <v>39976</v>
      </c>
      <c r="O199" s="1" t="s">
        <v>23</v>
      </c>
      <c r="P199" s="24">
        <f t="shared" si="3"/>
        <v>43627</v>
      </c>
      <c r="R199"/>
    </row>
    <row r="200" spans="1:18" ht="12.75" customHeight="1" x14ac:dyDescent="0.4">
      <c r="A200" s="1" t="s">
        <v>94</v>
      </c>
      <c r="B200" s="1" t="s">
        <v>415</v>
      </c>
      <c r="C200" s="1" t="s">
        <v>416</v>
      </c>
      <c r="D200" s="1" t="s">
        <v>936</v>
      </c>
      <c r="E200" s="1" t="s">
        <v>416</v>
      </c>
      <c r="F200" s="1" t="s">
        <v>103</v>
      </c>
      <c r="G200" s="2">
        <v>933</v>
      </c>
      <c r="H200" s="21" t="s">
        <v>417</v>
      </c>
      <c r="I200" s="2">
        <v>0</v>
      </c>
      <c r="J200" s="2">
        <v>29460</v>
      </c>
      <c r="K200" s="2">
        <v>905000</v>
      </c>
      <c r="L200" s="2" t="b">
        <v>0</v>
      </c>
      <c r="M200" s="1" t="s">
        <v>23</v>
      </c>
      <c r="N200" s="3">
        <v>42168</v>
      </c>
      <c r="O200" s="1" t="s">
        <v>23</v>
      </c>
      <c r="P200" s="24">
        <f t="shared" si="3"/>
        <v>43628</v>
      </c>
      <c r="R200"/>
    </row>
    <row r="201" spans="1:18" ht="12.75" customHeight="1" x14ac:dyDescent="0.4">
      <c r="A201" s="1" t="s">
        <v>263</v>
      </c>
      <c r="B201" s="1" t="s">
        <v>777</v>
      </c>
      <c r="C201" s="1" t="s">
        <v>552</v>
      </c>
      <c r="D201" s="1" t="s">
        <v>156</v>
      </c>
      <c r="E201" s="1" t="s">
        <v>157</v>
      </c>
      <c r="F201" s="1" t="s">
        <v>930</v>
      </c>
      <c r="G201" s="2">
        <v>1060</v>
      </c>
      <c r="H201" s="21" t="s">
        <v>900</v>
      </c>
      <c r="I201" s="2">
        <v>0</v>
      </c>
      <c r="J201" s="2">
        <v>19656</v>
      </c>
      <c r="K201" s="2">
        <v>340000</v>
      </c>
      <c r="L201" s="2" t="b">
        <v>1</v>
      </c>
      <c r="M201" s="1" t="s">
        <v>23</v>
      </c>
      <c r="N201" s="3">
        <v>41074</v>
      </c>
      <c r="O201" s="1" t="s">
        <v>23</v>
      </c>
      <c r="P201" s="24">
        <f t="shared" si="3"/>
        <v>43629</v>
      </c>
      <c r="R201"/>
    </row>
    <row r="202" spans="1:18" ht="12.75" customHeight="1" x14ac:dyDescent="0.4">
      <c r="A202" s="1" t="s">
        <v>170</v>
      </c>
      <c r="B202" s="1" t="s">
        <v>895</v>
      </c>
      <c r="C202" s="1" t="s">
        <v>60</v>
      </c>
      <c r="D202" s="1" t="s">
        <v>936</v>
      </c>
      <c r="E202" s="1" t="s">
        <v>108</v>
      </c>
      <c r="F202" s="1" t="s">
        <v>40</v>
      </c>
      <c r="G202" s="2">
        <v>722</v>
      </c>
      <c r="H202" s="21" t="s">
        <v>900</v>
      </c>
      <c r="I202" s="2">
        <v>0</v>
      </c>
      <c r="J202" s="2">
        <v>26652</v>
      </c>
      <c r="K202" s="2">
        <v>785000</v>
      </c>
      <c r="L202" s="2" t="b">
        <v>0</v>
      </c>
      <c r="M202" s="1" t="s">
        <v>16</v>
      </c>
      <c r="N202" s="3">
        <v>42169</v>
      </c>
      <c r="O202" s="1" t="s">
        <v>23</v>
      </c>
      <c r="P202" s="24">
        <f t="shared" si="3"/>
        <v>43629</v>
      </c>
      <c r="R202"/>
    </row>
    <row r="203" spans="1:18" ht="12.75" customHeight="1" x14ac:dyDescent="0.4">
      <c r="A203" s="1" t="s">
        <v>503</v>
      </c>
      <c r="B203" s="1" t="s">
        <v>446</v>
      </c>
      <c r="C203" s="1" t="s">
        <v>65</v>
      </c>
      <c r="D203" s="1" t="s">
        <v>935</v>
      </c>
      <c r="E203" s="1" t="s">
        <v>20</v>
      </c>
      <c r="F203" s="1" t="s">
        <v>37</v>
      </c>
      <c r="G203" s="2">
        <v>255</v>
      </c>
      <c r="H203" s="21" t="s">
        <v>240</v>
      </c>
      <c r="I203" s="2">
        <v>0</v>
      </c>
      <c r="J203" s="2">
        <v>11520</v>
      </c>
      <c r="K203" s="2">
        <v>260000</v>
      </c>
      <c r="L203" s="2" t="b">
        <v>0</v>
      </c>
      <c r="M203" s="1" t="s">
        <v>23</v>
      </c>
      <c r="N203" s="3">
        <v>42901</v>
      </c>
      <c r="O203" s="1" t="s">
        <v>23</v>
      </c>
      <c r="P203" s="24">
        <f t="shared" si="3"/>
        <v>43630</v>
      </c>
      <c r="R203"/>
    </row>
    <row r="204" spans="1:18" ht="12.75" customHeight="1" x14ac:dyDescent="0.4">
      <c r="A204" s="1" t="s">
        <v>601</v>
      </c>
      <c r="B204" s="1" t="s">
        <v>551</v>
      </c>
      <c r="C204" s="1" t="s">
        <v>68</v>
      </c>
      <c r="D204" s="1" t="s">
        <v>937</v>
      </c>
      <c r="E204" s="1" t="s">
        <v>69</v>
      </c>
      <c r="F204" s="1" t="s">
        <v>40</v>
      </c>
      <c r="G204" s="2">
        <v>790</v>
      </c>
      <c r="H204" s="21" t="s">
        <v>240</v>
      </c>
      <c r="I204" s="2">
        <v>0</v>
      </c>
      <c r="J204" s="2">
        <v>13200</v>
      </c>
      <c r="K204" s="2">
        <v>275000</v>
      </c>
      <c r="L204" s="2" t="b">
        <v>1</v>
      </c>
      <c r="M204" s="1" t="s">
        <v>23</v>
      </c>
      <c r="N204" s="3">
        <v>43266</v>
      </c>
      <c r="O204" s="1" t="s">
        <v>23</v>
      </c>
      <c r="P204" s="24">
        <f t="shared" si="3"/>
        <v>43630</v>
      </c>
      <c r="R204"/>
    </row>
    <row r="205" spans="1:18" ht="12.75" customHeight="1" x14ac:dyDescent="0.4">
      <c r="A205" s="1" t="s">
        <v>97</v>
      </c>
      <c r="B205" s="1" t="s">
        <v>224</v>
      </c>
      <c r="C205" s="1" t="s">
        <v>225</v>
      </c>
      <c r="D205" s="1" t="s">
        <v>935</v>
      </c>
      <c r="E205" s="1" t="s">
        <v>122</v>
      </c>
      <c r="F205" s="1" t="s">
        <v>21</v>
      </c>
      <c r="G205" s="2">
        <v>507</v>
      </c>
      <c r="H205" s="21" t="s">
        <v>240</v>
      </c>
      <c r="I205" s="2">
        <v>0</v>
      </c>
      <c r="J205" s="2">
        <v>15600</v>
      </c>
      <c r="K205" s="2">
        <v>380000</v>
      </c>
      <c r="L205" s="2" t="b">
        <v>0</v>
      </c>
      <c r="M205" s="1" t="s">
        <v>23</v>
      </c>
      <c r="N205" s="3">
        <v>43266</v>
      </c>
      <c r="O205" s="1" t="s">
        <v>23</v>
      </c>
      <c r="P205" s="24">
        <f t="shared" si="3"/>
        <v>43630</v>
      </c>
      <c r="R205"/>
    </row>
    <row r="206" spans="1:18" ht="12.75" customHeight="1" x14ac:dyDescent="0.4">
      <c r="A206" s="1" t="s">
        <v>467</v>
      </c>
      <c r="B206" s="1" t="s">
        <v>446</v>
      </c>
      <c r="C206" s="1" t="s">
        <v>65</v>
      </c>
      <c r="D206" s="1" t="s">
        <v>935</v>
      </c>
      <c r="E206" s="1" t="s">
        <v>20</v>
      </c>
      <c r="F206" s="1" t="s">
        <v>21</v>
      </c>
      <c r="G206" s="2">
        <v>531</v>
      </c>
      <c r="H206" s="21" t="s">
        <v>240</v>
      </c>
      <c r="I206" s="2">
        <v>0</v>
      </c>
      <c r="J206" s="2">
        <v>16800</v>
      </c>
      <c r="K206" s="2">
        <v>390000</v>
      </c>
      <c r="L206" s="2" t="b">
        <v>1</v>
      </c>
      <c r="M206" s="1" t="s">
        <v>23</v>
      </c>
      <c r="N206" s="3">
        <v>41440</v>
      </c>
      <c r="O206" s="1" t="s">
        <v>23</v>
      </c>
      <c r="P206" s="24">
        <f t="shared" si="3"/>
        <v>43630</v>
      </c>
      <c r="R206"/>
    </row>
    <row r="207" spans="1:18" ht="12.75" customHeight="1" x14ac:dyDescent="0.4">
      <c r="A207" s="1" t="s">
        <v>174</v>
      </c>
      <c r="B207" s="1" t="s">
        <v>258</v>
      </c>
      <c r="C207" s="1" t="s">
        <v>259</v>
      </c>
      <c r="D207" s="1" t="s">
        <v>935</v>
      </c>
      <c r="E207" s="1" t="s">
        <v>98</v>
      </c>
      <c r="F207" s="1" t="s">
        <v>261</v>
      </c>
      <c r="G207" s="2">
        <v>652</v>
      </c>
      <c r="H207" s="21" t="s">
        <v>294</v>
      </c>
      <c r="I207" s="2">
        <v>0</v>
      </c>
      <c r="J207" s="2">
        <v>12984</v>
      </c>
      <c r="K207" s="2">
        <v>300000</v>
      </c>
      <c r="L207" s="2" t="b">
        <v>0</v>
      </c>
      <c r="M207" s="1" t="s">
        <v>23</v>
      </c>
      <c r="N207" s="3">
        <v>42902</v>
      </c>
      <c r="O207" s="1" t="s">
        <v>23</v>
      </c>
      <c r="P207" s="24">
        <f t="shared" si="3"/>
        <v>43631</v>
      </c>
      <c r="R207"/>
    </row>
    <row r="208" spans="1:18" ht="12.75" customHeight="1" x14ac:dyDescent="0.4">
      <c r="A208" s="1" t="s">
        <v>111</v>
      </c>
      <c r="B208" s="1" t="s">
        <v>867</v>
      </c>
      <c r="C208" s="1" t="s">
        <v>868</v>
      </c>
      <c r="D208" s="1" t="s">
        <v>869</v>
      </c>
      <c r="E208" s="1" t="s">
        <v>427</v>
      </c>
      <c r="F208" s="1" t="s">
        <v>261</v>
      </c>
      <c r="G208" s="2">
        <v>0</v>
      </c>
      <c r="H208" s="21" t="s">
        <v>876</v>
      </c>
      <c r="I208" s="2">
        <v>0</v>
      </c>
      <c r="J208" s="2">
        <v>10710</v>
      </c>
      <c r="K208" s="2">
        <v>175000</v>
      </c>
      <c r="L208" s="2" t="b">
        <v>0</v>
      </c>
      <c r="M208" s="1" t="s">
        <v>23</v>
      </c>
      <c r="N208" s="3">
        <v>42903</v>
      </c>
      <c r="O208" s="1" t="s">
        <v>23</v>
      </c>
      <c r="P208" s="24">
        <f t="shared" si="3"/>
        <v>43632</v>
      </c>
      <c r="R208"/>
    </row>
    <row r="209" spans="1:18" ht="12.75" customHeight="1" x14ac:dyDescent="0.4">
      <c r="A209" s="1" t="s">
        <v>150</v>
      </c>
      <c r="B209" s="1" t="s">
        <v>300</v>
      </c>
      <c r="C209" s="1" t="s">
        <v>55</v>
      </c>
      <c r="D209" s="1" t="s">
        <v>935</v>
      </c>
      <c r="E209" s="1" t="s">
        <v>56</v>
      </c>
      <c r="F209" s="1" t="s">
        <v>40</v>
      </c>
      <c r="G209" s="2">
        <v>685</v>
      </c>
      <c r="H209" s="21" t="s">
        <v>308</v>
      </c>
      <c r="I209" s="2">
        <v>0</v>
      </c>
      <c r="J209" s="2">
        <v>15000</v>
      </c>
      <c r="K209" s="2">
        <v>385000</v>
      </c>
      <c r="L209" s="2" t="b">
        <v>0</v>
      </c>
      <c r="M209" s="1" t="s">
        <v>23</v>
      </c>
      <c r="N209" s="3">
        <v>43269</v>
      </c>
      <c r="O209" s="1" t="s">
        <v>23</v>
      </c>
      <c r="P209" s="24">
        <f t="shared" si="3"/>
        <v>43633</v>
      </c>
      <c r="R209"/>
    </row>
    <row r="210" spans="1:18" ht="12.75" customHeight="1" x14ac:dyDescent="0.4">
      <c r="A210" s="1" t="s">
        <v>17</v>
      </c>
      <c r="B210" s="1" t="s">
        <v>895</v>
      </c>
      <c r="C210" s="1" t="s">
        <v>60</v>
      </c>
      <c r="D210" s="1" t="s">
        <v>936</v>
      </c>
      <c r="E210" s="1" t="s">
        <v>108</v>
      </c>
      <c r="F210" s="1" t="s">
        <v>40</v>
      </c>
      <c r="G210" s="2">
        <v>779</v>
      </c>
      <c r="H210" s="21" t="s">
        <v>308</v>
      </c>
      <c r="I210" s="2">
        <v>0</v>
      </c>
      <c r="J210" s="2">
        <v>27300</v>
      </c>
      <c r="K210" s="2">
        <v>785000</v>
      </c>
      <c r="L210" s="2" t="b">
        <v>0</v>
      </c>
      <c r="M210" s="1" t="s">
        <v>16</v>
      </c>
      <c r="N210" s="3">
        <v>43269</v>
      </c>
      <c r="O210" s="1" t="s">
        <v>23</v>
      </c>
      <c r="P210" s="24">
        <f t="shared" si="3"/>
        <v>43633</v>
      </c>
      <c r="R210"/>
    </row>
    <row r="211" spans="1:18" ht="12.75" customHeight="1" x14ac:dyDescent="0.4">
      <c r="A211" s="1" t="s">
        <v>183</v>
      </c>
      <c r="B211" s="1" t="s">
        <v>258</v>
      </c>
      <c r="C211" s="1" t="s">
        <v>264</v>
      </c>
      <c r="D211" s="1" t="s">
        <v>935</v>
      </c>
      <c r="E211" s="1" t="s">
        <v>260</v>
      </c>
      <c r="F211" s="1" t="s">
        <v>274</v>
      </c>
      <c r="G211" s="2">
        <v>477</v>
      </c>
      <c r="H211" s="21" t="s">
        <v>206</v>
      </c>
      <c r="I211" s="2">
        <v>0</v>
      </c>
      <c r="J211" s="2">
        <v>10800</v>
      </c>
      <c r="K211" s="2">
        <v>250000</v>
      </c>
      <c r="L211" s="2" t="b">
        <v>0</v>
      </c>
      <c r="M211" s="1" t="s">
        <v>23</v>
      </c>
      <c r="N211" s="3">
        <v>43271</v>
      </c>
      <c r="O211" s="1" t="s">
        <v>23</v>
      </c>
      <c r="P211" s="24">
        <f t="shared" si="3"/>
        <v>43635</v>
      </c>
      <c r="R211"/>
    </row>
    <row r="212" spans="1:18" ht="12.75" customHeight="1" x14ac:dyDescent="0.4">
      <c r="A212" s="1" t="s">
        <v>128</v>
      </c>
      <c r="B212" s="1" t="s">
        <v>300</v>
      </c>
      <c r="C212" s="1" t="s">
        <v>302</v>
      </c>
      <c r="D212" s="1" t="s">
        <v>935</v>
      </c>
      <c r="E212" s="1" t="s">
        <v>56</v>
      </c>
      <c r="F212" s="1" t="s">
        <v>40</v>
      </c>
      <c r="G212" s="2">
        <v>690</v>
      </c>
      <c r="H212" s="21" t="s">
        <v>206</v>
      </c>
      <c r="I212" s="2">
        <v>0</v>
      </c>
      <c r="J212" s="2">
        <v>15000</v>
      </c>
      <c r="K212" s="2">
        <v>385000</v>
      </c>
      <c r="L212" s="2" t="b">
        <v>0</v>
      </c>
      <c r="M212" s="1" t="s">
        <v>23</v>
      </c>
      <c r="N212" s="3">
        <v>43271</v>
      </c>
      <c r="O212" s="1" t="s">
        <v>23</v>
      </c>
      <c r="P212" s="24">
        <f t="shared" si="3"/>
        <v>43635</v>
      </c>
      <c r="R212"/>
    </row>
    <row r="213" spans="1:18" ht="12.75" customHeight="1" x14ac:dyDescent="0.4">
      <c r="A213" s="1" t="s">
        <v>90</v>
      </c>
      <c r="B213" s="1" t="s">
        <v>196</v>
      </c>
      <c r="C213" s="1" t="s">
        <v>197</v>
      </c>
      <c r="D213" s="1" t="s">
        <v>936</v>
      </c>
      <c r="E213" s="1" t="s">
        <v>198</v>
      </c>
      <c r="F213" s="1" t="s">
        <v>21</v>
      </c>
      <c r="G213" s="2">
        <v>394</v>
      </c>
      <c r="H213" s="21" t="s">
        <v>206</v>
      </c>
      <c r="I213" s="2">
        <v>0</v>
      </c>
      <c r="J213" s="2">
        <v>16104</v>
      </c>
      <c r="K213" s="2">
        <v>550000</v>
      </c>
      <c r="L213" s="2" t="b">
        <v>0</v>
      </c>
      <c r="M213" s="1" t="s">
        <v>23</v>
      </c>
      <c r="N213" s="3">
        <v>42906</v>
      </c>
      <c r="O213" s="1" t="s">
        <v>23</v>
      </c>
      <c r="P213" s="24">
        <f t="shared" si="3"/>
        <v>43635</v>
      </c>
      <c r="R213"/>
    </row>
    <row r="214" spans="1:18" ht="12.75" customHeight="1" x14ac:dyDescent="0.4">
      <c r="A214" s="1" t="s">
        <v>97</v>
      </c>
      <c r="B214" s="1" t="s">
        <v>867</v>
      </c>
      <c r="C214" s="1" t="s">
        <v>868</v>
      </c>
      <c r="D214" s="1" t="s">
        <v>869</v>
      </c>
      <c r="E214" s="1" t="s">
        <v>869</v>
      </c>
      <c r="F214" s="1" t="s">
        <v>261</v>
      </c>
      <c r="G214" s="2">
        <v>754</v>
      </c>
      <c r="H214" s="21" t="s">
        <v>678</v>
      </c>
      <c r="I214" s="2">
        <v>0</v>
      </c>
      <c r="J214" s="2">
        <v>10356</v>
      </c>
      <c r="K214" s="2">
        <v>175000</v>
      </c>
      <c r="L214" s="2" t="b">
        <v>1</v>
      </c>
      <c r="M214" s="1" t="s">
        <v>23</v>
      </c>
      <c r="N214" s="3">
        <v>41811</v>
      </c>
      <c r="O214" s="1" t="s">
        <v>23</v>
      </c>
      <c r="P214" s="24">
        <f t="shared" si="3"/>
        <v>43636</v>
      </c>
      <c r="R214"/>
    </row>
    <row r="215" spans="1:18" ht="12.75" customHeight="1" x14ac:dyDescent="0.4">
      <c r="A215" s="1" t="s">
        <v>604</v>
      </c>
      <c r="B215" s="1" t="s">
        <v>673</v>
      </c>
      <c r="C215" s="1" t="s">
        <v>50</v>
      </c>
      <c r="D215" s="1" t="s">
        <v>935</v>
      </c>
      <c r="E215" s="1" t="s">
        <v>51</v>
      </c>
      <c r="F215" s="1" t="s">
        <v>40</v>
      </c>
      <c r="G215" s="2">
        <v>0</v>
      </c>
      <c r="H215" s="21" t="s">
        <v>678</v>
      </c>
      <c r="I215" s="2">
        <v>0</v>
      </c>
      <c r="J215" s="2">
        <v>11676</v>
      </c>
      <c r="K215" s="2">
        <v>315000</v>
      </c>
      <c r="L215" s="2" t="b">
        <v>0</v>
      </c>
      <c r="M215" s="1" t="s">
        <v>23</v>
      </c>
      <c r="N215" s="3">
        <v>42542</v>
      </c>
      <c r="O215" s="1" t="s">
        <v>23</v>
      </c>
      <c r="P215" s="24">
        <f t="shared" si="3"/>
        <v>43636</v>
      </c>
      <c r="R215"/>
    </row>
    <row r="216" spans="1:18" ht="12.75" customHeight="1" x14ac:dyDescent="0.4">
      <c r="A216" s="1" t="s">
        <v>128</v>
      </c>
      <c r="B216" s="1" t="s">
        <v>154</v>
      </c>
      <c r="C216" s="1" t="s">
        <v>161</v>
      </c>
      <c r="D216" s="1" t="s">
        <v>156</v>
      </c>
      <c r="E216" s="1" t="s">
        <v>69</v>
      </c>
      <c r="F216" s="1" t="s">
        <v>172</v>
      </c>
      <c r="G216" s="2">
        <v>472</v>
      </c>
      <c r="H216" s="21" t="s">
        <v>173</v>
      </c>
      <c r="I216" s="2">
        <v>0</v>
      </c>
      <c r="J216" s="2">
        <v>10740</v>
      </c>
      <c r="K216" s="2">
        <v>215000</v>
      </c>
      <c r="L216" s="2" t="b">
        <v>0</v>
      </c>
      <c r="M216" s="1" t="s">
        <v>23</v>
      </c>
      <c r="N216" s="3">
        <v>43273</v>
      </c>
      <c r="O216" s="1" t="s">
        <v>23</v>
      </c>
      <c r="P216" s="24">
        <f t="shared" si="3"/>
        <v>43637</v>
      </c>
      <c r="R216"/>
    </row>
    <row r="217" spans="1:18" ht="12.75" customHeight="1" x14ac:dyDescent="0.4">
      <c r="A217" s="1" t="s">
        <v>464</v>
      </c>
      <c r="B217" s="1" t="s">
        <v>446</v>
      </c>
      <c r="C217" s="1" t="s">
        <v>65</v>
      </c>
      <c r="D217" s="1" t="s">
        <v>935</v>
      </c>
      <c r="E217" s="1" t="s">
        <v>20</v>
      </c>
      <c r="F217" s="1" t="s">
        <v>37</v>
      </c>
      <c r="G217" s="2">
        <v>254</v>
      </c>
      <c r="H217" s="21" t="s">
        <v>465</v>
      </c>
      <c r="I217" s="2">
        <v>0</v>
      </c>
      <c r="J217" s="2">
        <v>11440</v>
      </c>
      <c r="K217" s="2">
        <v>260000</v>
      </c>
      <c r="L217" s="2" t="b">
        <v>0</v>
      </c>
      <c r="M217" s="1" t="s">
        <v>23</v>
      </c>
      <c r="N217" s="3">
        <v>43274</v>
      </c>
      <c r="O217" s="1" t="s">
        <v>23</v>
      </c>
      <c r="P217" s="24">
        <f t="shared" si="3"/>
        <v>43638</v>
      </c>
      <c r="R217"/>
    </row>
    <row r="218" spans="1:18" ht="12.75" customHeight="1" x14ac:dyDescent="0.4">
      <c r="A218" s="1" t="s">
        <v>31</v>
      </c>
      <c r="B218" s="1" t="s">
        <v>766</v>
      </c>
      <c r="C218" s="1" t="s">
        <v>121</v>
      </c>
      <c r="D218" s="1" t="s">
        <v>936</v>
      </c>
      <c r="E218" s="1" t="s">
        <v>427</v>
      </c>
      <c r="F218" s="1" t="s">
        <v>72</v>
      </c>
      <c r="G218" s="2">
        <v>728</v>
      </c>
      <c r="H218" s="21" t="s">
        <v>465</v>
      </c>
      <c r="I218" s="2">
        <v>0</v>
      </c>
      <c r="J218" s="2">
        <v>34840</v>
      </c>
      <c r="K218" s="2">
        <v>1100000</v>
      </c>
      <c r="L218" s="2" t="b">
        <v>0</v>
      </c>
      <c r="M218" s="1" t="s">
        <v>23</v>
      </c>
      <c r="N218" s="3">
        <v>43274</v>
      </c>
      <c r="O218" s="1" t="s">
        <v>23</v>
      </c>
      <c r="P218" s="24">
        <f t="shared" si="3"/>
        <v>43638</v>
      </c>
      <c r="R218"/>
    </row>
    <row r="219" spans="1:18" ht="12.75" customHeight="1" x14ac:dyDescent="0.4">
      <c r="A219" s="1" t="s">
        <v>590</v>
      </c>
      <c r="B219" s="1" t="s">
        <v>551</v>
      </c>
      <c r="C219" s="1" t="s">
        <v>68</v>
      </c>
      <c r="D219" s="1" t="s">
        <v>937</v>
      </c>
      <c r="E219" s="1" t="s">
        <v>69</v>
      </c>
      <c r="F219" s="1" t="s">
        <v>72</v>
      </c>
      <c r="G219" s="2">
        <v>850</v>
      </c>
      <c r="H219" s="21" t="s">
        <v>247</v>
      </c>
      <c r="I219" s="2">
        <v>0</v>
      </c>
      <c r="J219" s="2">
        <v>13836</v>
      </c>
      <c r="K219" s="2">
        <v>310000</v>
      </c>
      <c r="L219" s="2" t="b">
        <v>0</v>
      </c>
      <c r="M219" s="1" t="s">
        <v>23</v>
      </c>
      <c r="N219" s="3">
        <v>35158</v>
      </c>
      <c r="O219" s="1" t="s">
        <v>23</v>
      </c>
      <c r="P219" s="24">
        <f t="shared" si="3"/>
        <v>43639</v>
      </c>
      <c r="R219"/>
    </row>
    <row r="220" spans="1:18" ht="12.75" customHeight="1" x14ac:dyDescent="0.4">
      <c r="A220" s="1" t="s">
        <v>246</v>
      </c>
      <c r="B220" s="1" t="s">
        <v>224</v>
      </c>
      <c r="C220" s="1" t="s">
        <v>225</v>
      </c>
      <c r="D220" s="1" t="s">
        <v>935</v>
      </c>
      <c r="E220" s="1" t="s">
        <v>122</v>
      </c>
      <c r="F220" s="1" t="s">
        <v>21</v>
      </c>
      <c r="G220" s="2">
        <v>512</v>
      </c>
      <c r="H220" s="21" t="s">
        <v>247</v>
      </c>
      <c r="I220" s="2">
        <v>0</v>
      </c>
      <c r="J220" s="2">
        <v>16116</v>
      </c>
      <c r="K220" s="2">
        <v>380000</v>
      </c>
      <c r="L220" s="2" t="b">
        <v>0</v>
      </c>
      <c r="M220" s="1" t="s">
        <v>23</v>
      </c>
      <c r="N220" s="3">
        <v>43283</v>
      </c>
      <c r="O220" s="1" t="s">
        <v>23</v>
      </c>
      <c r="P220" s="24">
        <f t="shared" si="3"/>
        <v>43639</v>
      </c>
      <c r="R220"/>
    </row>
    <row r="221" spans="1:18" ht="12.75" customHeight="1" x14ac:dyDescent="0.4">
      <c r="A221" s="1" t="s">
        <v>142</v>
      </c>
      <c r="B221" s="1" t="s">
        <v>728</v>
      </c>
      <c r="C221" s="1" t="s">
        <v>81</v>
      </c>
      <c r="D221" s="1" t="s">
        <v>935</v>
      </c>
      <c r="E221" s="1" t="s">
        <v>82</v>
      </c>
      <c r="F221" s="1" t="s">
        <v>103</v>
      </c>
      <c r="G221" s="2">
        <v>861</v>
      </c>
      <c r="H221" s="21" t="s">
        <v>731</v>
      </c>
      <c r="I221" s="2">
        <v>0</v>
      </c>
      <c r="J221" s="2">
        <v>22080</v>
      </c>
      <c r="K221" s="2">
        <v>530000</v>
      </c>
      <c r="L221" s="2" t="b">
        <v>0</v>
      </c>
      <c r="M221" s="1" t="s">
        <v>23</v>
      </c>
      <c r="N221" s="3">
        <v>42912</v>
      </c>
      <c r="O221" s="1" t="s">
        <v>23</v>
      </c>
      <c r="P221" s="24">
        <f t="shared" si="3"/>
        <v>43641</v>
      </c>
      <c r="R221"/>
    </row>
    <row r="222" spans="1:18" ht="12.75" customHeight="1" x14ac:dyDescent="0.4">
      <c r="A222" s="1" t="s">
        <v>111</v>
      </c>
      <c r="B222" s="1" t="s">
        <v>842</v>
      </c>
      <c r="C222" s="1" t="s">
        <v>152</v>
      </c>
      <c r="D222" s="1" t="s">
        <v>936</v>
      </c>
      <c r="E222" s="1" t="s">
        <v>152</v>
      </c>
      <c r="F222" s="1" t="s">
        <v>103</v>
      </c>
      <c r="G222" s="2">
        <v>0</v>
      </c>
      <c r="H222" s="21" t="s">
        <v>843</v>
      </c>
      <c r="I222" s="2">
        <v>0</v>
      </c>
      <c r="J222" s="2">
        <v>33800</v>
      </c>
      <c r="K222" s="2">
        <v>1255000</v>
      </c>
      <c r="L222" s="2" t="b">
        <v>0</v>
      </c>
      <c r="M222" s="1" t="s">
        <v>23</v>
      </c>
      <c r="N222" s="3">
        <v>42548</v>
      </c>
      <c r="O222" s="1" t="s">
        <v>23</v>
      </c>
      <c r="P222" s="24">
        <f t="shared" si="3"/>
        <v>43642</v>
      </c>
      <c r="R222"/>
    </row>
    <row r="223" spans="1:18" ht="12.75" customHeight="1" x14ac:dyDescent="0.4">
      <c r="A223" s="1" t="s">
        <v>94</v>
      </c>
      <c r="B223" s="1" t="s">
        <v>154</v>
      </c>
      <c r="C223" s="1" t="s">
        <v>161</v>
      </c>
      <c r="D223" s="1" t="s">
        <v>156</v>
      </c>
      <c r="E223" s="1" t="s">
        <v>69</v>
      </c>
      <c r="F223" s="1" t="s">
        <v>158</v>
      </c>
      <c r="G223" s="2">
        <v>488</v>
      </c>
      <c r="H223" s="21" t="s">
        <v>178</v>
      </c>
      <c r="I223" s="2">
        <v>0</v>
      </c>
      <c r="J223" s="2">
        <v>11062</v>
      </c>
      <c r="K223" s="2">
        <v>230000</v>
      </c>
      <c r="L223" s="2" t="b">
        <v>1</v>
      </c>
      <c r="M223" s="1" t="s">
        <v>23</v>
      </c>
      <c r="N223" s="3">
        <v>42914</v>
      </c>
      <c r="O223" s="1" t="s">
        <v>23</v>
      </c>
      <c r="P223" s="24">
        <f t="shared" si="3"/>
        <v>43643</v>
      </c>
      <c r="R223"/>
    </row>
    <row r="224" spans="1:18" ht="12.75" customHeight="1" x14ac:dyDescent="0.4">
      <c r="A224" s="1" t="s">
        <v>560</v>
      </c>
      <c r="B224" s="1" t="s">
        <v>895</v>
      </c>
      <c r="C224" s="1" t="s">
        <v>60</v>
      </c>
      <c r="D224" s="1" t="s">
        <v>936</v>
      </c>
      <c r="E224" s="1" t="s">
        <v>108</v>
      </c>
      <c r="F224" s="1" t="s">
        <v>21</v>
      </c>
      <c r="G224" s="2">
        <v>591</v>
      </c>
      <c r="H224" s="21" t="s">
        <v>178</v>
      </c>
      <c r="I224" s="2">
        <v>0</v>
      </c>
      <c r="J224" s="2">
        <v>28080</v>
      </c>
      <c r="K224" s="2">
        <v>600000</v>
      </c>
      <c r="L224" s="2" t="b">
        <v>0</v>
      </c>
      <c r="M224" s="1" t="s">
        <v>16</v>
      </c>
      <c r="N224" s="3">
        <v>42183</v>
      </c>
      <c r="O224" s="1" t="s">
        <v>23</v>
      </c>
      <c r="P224" s="24">
        <f t="shared" si="3"/>
        <v>43643</v>
      </c>
      <c r="R224"/>
    </row>
    <row r="225" spans="1:18" ht="12.75" customHeight="1" x14ac:dyDescent="0.4">
      <c r="A225" s="1" t="s">
        <v>145</v>
      </c>
      <c r="B225" s="1" t="s">
        <v>137</v>
      </c>
      <c r="C225" s="1" t="s">
        <v>138</v>
      </c>
      <c r="D225" s="1" t="s">
        <v>139</v>
      </c>
      <c r="E225" s="1" t="s">
        <v>140</v>
      </c>
      <c r="F225" s="1" t="s">
        <v>40</v>
      </c>
      <c r="G225" s="2">
        <v>1076</v>
      </c>
      <c r="H225" s="21" t="s">
        <v>146</v>
      </c>
      <c r="I225" s="2">
        <v>0</v>
      </c>
      <c r="J225" s="2">
        <v>11400</v>
      </c>
      <c r="K225" s="2">
        <v>320000</v>
      </c>
      <c r="L225" s="2" t="b">
        <v>0</v>
      </c>
      <c r="M225" s="1" t="s">
        <v>23</v>
      </c>
      <c r="N225" s="3">
        <v>43281</v>
      </c>
      <c r="O225" s="1" t="s">
        <v>23</v>
      </c>
      <c r="P225" s="24">
        <f t="shared" si="3"/>
        <v>43645</v>
      </c>
      <c r="R225"/>
    </row>
    <row r="226" spans="1:18" ht="12.75" customHeight="1" x14ac:dyDescent="0.4">
      <c r="A226" s="1" t="s">
        <v>39</v>
      </c>
      <c r="B226" s="1" t="s">
        <v>796</v>
      </c>
      <c r="C226" s="1" t="s">
        <v>405</v>
      </c>
      <c r="D226" s="1" t="s">
        <v>935</v>
      </c>
      <c r="E226" s="1" t="s">
        <v>98</v>
      </c>
      <c r="F226" s="1" t="s">
        <v>40</v>
      </c>
      <c r="G226" s="2">
        <v>715</v>
      </c>
      <c r="H226" s="21" t="s">
        <v>146</v>
      </c>
      <c r="I226" s="2">
        <v>0</v>
      </c>
      <c r="J226" s="2">
        <v>15900</v>
      </c>
      <c r="K226" s="2">
        <v>385000</v>
      </c>
      <c r="L226" s="2" t="b">
        <v>1</v>
      </c>
      <c r="M226" s="1" t="s">
        <v>23</v>
      </c>
      <c r="N226" s="3">
        <v>43281</v>
      </c>
      <c r="O226" s="1" t="s">
        <v>23</v>
      </c>
      <c r="P226" s="24">
        <f t="shared" si="3"/>
        <v>43645</v>
      </c>
      <c r="R226"/>
    </row>
    <row r="227" spans="1:18" ht="12.75" customHeight="1" x14ac:dyDescent="0.4">
      <c r="A227" s="1" t="s">
        <v>142</v>
      </c>
      <c r="B227" s="1" t="s">
        <v>766</v>
      </c>
      <c r="C227" s="1" t="s">
        <v>121</v>
      </c>
      <c r="D227" s="1" t="s">
        <v>936</v>
      </c>
      <c r="E227" s="1" t="s">
        <v>427</v>
      </c>
      <c r="F227" s="1" t="s">
        <v>72</v>
      </c>
      <c r="G227" s="2">
        <v>802</v>
      </c>
      <c r="H227" s="21" t="s">
        <v>146</v>
      </c>
      <c r="I227" s="2">
        <v>0</v>
      </c>
      <c r="J227" s="2">
        <v>31720</v>
      </c>
      <c r="K227" s="2">
        <v>900000</v>
      </c>
      <c r="L227" s="2" t="b">
        <v>0</v>
      </c>
      <c r="M227" s="1" t="s">
        <v>23</v>
      </c>
      <c r="N227" s="3">
        <v>43312</v>
      </c>
      <c r="O227" s="1" t="s">
        <v>23</v>
      </c>
      <c r="P227" s="24">
        <f t="shared" si="3"/>
        <v>43645</v>
      </c>
      <c r="R227"/>
    </row>
    <row r="228" spans="1:18" ht="12.75" customHeight="1" x14ac:dyDescent="0.4">
      <c r="A228" s="1" t="s">
        <v>31</v>
      </c>
      <c r="B228" s="1" t="s">
        <v>698</v>
      </c>
      <c r="C228" s="1" t="s">
        <v>85</v>
      </c>
      <c r="D228" s="1" t="s">
        <v>86</v>
      </c>
      <c r="E228" s="1" t="s">
        <v>89</v>
      </c>
      <c r="F228" s="1" t="s">
        <v>261</v>
      </c>
      <c r="G228" s="2">
        <v>635</v>
      </c>
      <c r="H228" s="21" t="s">
        <v>344</v>
      </c>
      <c r="I228" s="2">
        <v>0</v>
      </c>
      <c r="J228" s="2">
        <v>9300</v>
      </c>
      <c r="K228" s="2">
        <v>160000</v>
      </c>
      <c r="L228" s="2" t="b">
        <v>1</v>
      </c>
      <c r="M228" s="1" t="s">
        <v>23</v>
      </c>
      <c r="N228" s="3">
        <v>43282</v>
      </c>
      <c r="O228" s="1" t="s">
        <v>23</v>
      </c>
      <c r="P228" s="24">
        <f t="shared" si="3"/>
        <v>43646</v>
      </c>
      <c r="R228"/>
    </row>
    <row r="229" spans="1:18" ht="12.75" customHeight="1" x14ac:dyDescent="0.4">
      <c r="A229" s="1" t="s">
        <v>438</v>
      </c>
      <c r="B229" s="1" t="s">
        <v>551</v>
      </c>
      <c r="C229" s="1" t="s">
        <v>68</v>
      </c>
      <c r="D229" s="1" t="s">
        <v>937</v>
      </c>
      <c r="E229" s="1" t="s">
        <v>69</v>
      </c>
      <c r="F229" s="1" t="s">
        <v>70</v>
      </c>
      <c r="G229" s="2">
        <v>1000</v>
      </c>
      <c r="H229" s="21" t="s">
        <v>344</v>
      </c>
      <c r="I229" s="2">
        <v>0</v>
      </c>
      <c r="J229" s="2">
        <v>19800</v>
      </c>
      <c r="K229" s="2">
        <v>375000</v>
      </c>
      <c r="L229" s="2" t="b">
        <v>0</v>
      </c>
      <c r="M229" s="1" t="s">
        <v>23</v>
      </c>
      <c r="N229" s="3">
        <v>38899</v>
      </c>
      <c r="O229" s="1" t="s">
        <v>23</v>
      </c>
      <c r="P229" s="24">
        <f t="shared" si="3"/>
        <v>43646</v>
      </c>
      <c r="R229"/>
    </row>
    <row r="230" spans="1:18" ht="12.75" customHeight="1" x14ac:dyDescent="0.4">
      <c r="A230" s="1" t="s">
        <v>83</v>
      </c>
      <c r="B230" s="1" t="s">
        <v>728</v>
      </c>
      <c r="C230" s="1" t="s">
        <v>81</v>
      </c>
      <c r="D230" s="1" t="s">
        <v>935</v>
      </c>
      <c r="E230" s="1" t="s">
        <v>82</v>
      </c>
      <c r="F230" s="1" t="s">
        <v>103</v>
      </c>
      <c r="G230" s="2">
        <v>807</v>
      </c>
      <c r="H230" s="21" t="s">
        <v>344</v>
      </c>
      <c r="I230" s="2">
        <v>0</v>
      </c>
      <c r="J230" s="2">
        <v>20376</v>
      </c>
      <c r="K230" s="2">
        <v>530000</v>
      </c>
      <c r="L230" s="2" t="b">
        <v>0</v>
      </c>
      <c r="M230" s="1" t="s">
        <v>23</v>
      </c>
      <c r="N230" s="3">
        <v>40808</v>
      </c>
      <c r="O230" s="1" t="s">
        <v>23</v>
      </c>
      <c r="P230" s="24">
        <f t="shared" si="3"/>
        <v>43646</v>
      </c>
      <c r="R230"/>
    </row>
    <row r="231" spans="1:18" ht="12.75" customHeight="1" x14ac:dyDescent="0.4">
      <c r="A231" s="1" t="s">
        <v>343</v>
      </c>
      <c r="B231" s="1" t="s">
        <v>314</v>
      </c>
      <c r="C231" s="1" t="s">
        <v>60</v>
      </c>
      <c r="D231" s="1" t="s">
        <v>936</v>
      </c>
      <c r="E231" s="1" t="s">
        <v>61</v>
      </c>
      <c r="F231" s="1" t="s">
        <v>321</v>
      </c>
      <c r="G231" s="2">
        <v>541</v>
      </c>
      <c r="H231" s="21" t="s">
        <v>344</v>
      </c>
      <c r="I231" s="2">
        <v>0</v>
      </c>
      <c r="J231" s="2">
        <v>23400</v>
      </c>
      <c r="K231" s="2">
        <v>520000</v>
      </c>
      <c r="L231" s="2" t="b">
        <v>0</v>
      </c>
      <c r="M231" s="1" t="s">
        <v>23</v>
      </c>
      <c r="N231" s="3">
        <v>42917</v>
      </c>
      <c r="O231" s="1" t="s">
        <v>23</v>
      </c>
      <c r="P231" s="24">
        <f t="shared" si="3"/>
        <v>43646</v>
      </c>
      <c r="R231"/>
    </row>
    <row r="232" spans="1:18" ht="12.75" customHeight="1" x14ac:dyDescent="0.4">
      <c r="A232" s="1" t="s">
        <v>135</v>
      </c>
      <c r="B232" s="1" t="s">
        <v>781</v>
      </c>
      <c r="C232" s="1" t="s">
        <v>782</v>
      </c>
      <c r="D232" s="1" t="s">
        <v>935</v>
      </c>
      <c r="E232" s="1" t="s">
        <v>102</v>
      </c>
      <c r="F232" s="1" t="s">
        <v>103</v>
      </c>
      <c r="G232" s="2">
        <v>1020</v>
      </c>
      <c r="H232" s="21" t="s">
        <v>344</v>
      </c>
      <c r="I232" s="2">
        <v>0</v>
      </c>
      <c r="J232" s="2">
        <v>23928</v>
      </c>
      <c r="K232" s="2">
        <v>800000</v>
      </c>
      <c r="L232" s="2" t="b">
        <v>0</v>
      </c>
      <c r="M232" s="1" t="s">
        <v>23</v>
      </c>
      <c r="N232" s="3">
        <v>43282</v>
      </c>
      <c r="O232" s="1" t="s">
        <v>23</v>
      </c>
      <c r="P232" s="24">
        <f t="shared" si="3"/>
        <v>43646</v>
      </c>
      <c r="R232"/>
    </row>
    <row r="233" spans="1:18" ht="12.75" customHeight="1" x14ac:dyDescent="0.4">
      <c r="A233" s="1" t="s">
        <v>508</v>
      </c>
      <c r="B233" s="1" t="s">
        <v>446</v>
      </c>
      <c r="C233" s="1" t="s">
        <v>65</v>
      </c>
      <c r="D233" s="1" t="s">
        <v>935</v>
      </c>
      <c r="E233" s="1" t="s">
        <v>20</v>
      </c>
      <c r="F233" s="1" t="s">
        <v>120</v>
      </c>
      <c r="G233" s="2">
        <v>1165</v>
      </c>
      <c r="H233" s="21" t="s">
        <v>344</v>
      </c>
      <c r="I233" s="2">
        <v>0</v>
      </c>
      <c r="J233" s="2">
        <v>29664</v>
      </c>
      <c r="K233" s="2">
        <v>600000</v>
      </c>
      <c r="L233" s="2" t="b">
        <v>1</v>
      </c>
      <c r="M233" s="1" t="s">
        <v>23</v>
      </c>
      <c r="N233" s="3">
        <v>40268</v>
      </c>
      <c r="O233" s="1" t="s">
        <v>23</v>
      </c>
      <c r="P233" s="24">
        <f t="shared" si="3"/>
        <v>43646</v>
      </c>
      <c r="R233"/>
    </row>
    <row r="234" spans="1:18" ht="12.75" customHeight="1" x14ac:dyDescent="0.4">
      <c r="A234" s="1" t="s">
        <v>111</v>
      </c>
      <c r="B234" s="1" t="s">
        <v>691</v>
      </c>
      <c r="C234" s="1" t="s">
        <v>85</v>
      </c>
      <c r="D234" s="1" t="s">
        <v>86</v>
      </c>
      <c r="E234" s="1" t="s">
        <v>86</v>
      </c>
      <c r="F234" s="1" t="s">
        <v>87</v>
      </c>
      <c r="G234" s="2">
        <v>979</v>
      </c>
      <c r="H234" s="21" t="s">
        <v>253</v>
      </c>
      <c r="I234" s="2">
        <v>0</v>
      </c>
      <c r="J234" s="2">
        <v>11700</v>
      </c>
      <c r="K234" s="2">
        <v>240000</v>
      </c>
      <c r="L234" s="2" t="b">
        <v>1</v>
      </c>
      <c r="M234" s="1" t="s">
        <v>23</v>
      </c>
      <c r="N234" s="3">
        <v>43283</v>
      </c>
      <c r="O234" s="1" t="s">
        <v>23</v>
      </c>
      <c r="P234" s="24">
        <f t="shared" si="3"/>
        <v>43647</v>
      </c>
      <c r="R234"/>
    </row>
    <row r="235" spans="1:18" ht="12.75" customHeight="1" x14ac:dyDescent="0.4">
      <c r="A235" s="1" t="s">
        <v>190</v>
      </c>
      <c r="B235" s="1" t="s">
        <v>224</v>
      </c>
      <c r="C235" s="1" t="s">
        <v>225</v>
      </c>
      <c r="D235" s="1" t="s">
        <v>935</v>
      </c>
      <c r="E235" s="1" t="s">
        <v>122</v>
      </c>
      <c r="F235" s="1" t="s">
        <v>37</v>
      </c>
      <c r="G235" s="2">
        <v>348</v>
      </c>
      <c r="H235" s="21" t="s">
        <v>253</v>
      </c>
      <c r="I235" s="2">
        <v>0</v>
      </c>
      <c r="J235" s="2">
        <v>14400</v>
      </c>
      <c r="K235" s="2">
        <v>305500</v>
      </c>
      <c r="L235" s="2" t="b">
        <v>0</v>
      </c>
      <c r="M235" s="1" t="s">
        <v>23</v>
      </c>
      <c r="N235" s="3">
        <v>43274</v>
      </c>
      <c r="O235" s="1" t="s">
        <v>23</v>
      </c>
      <c r="P235" s="24">
        <f t="shared" si="3"/>
        <v>43647</v>
      </c>
      <c r="R235"/>
    </row>
    <row r="236" spans="1:18" ht="12.75" customHeight="1" x14ac:dyDescent="0.4">
      <c r="A236" s="1" t="s">
        <v>109</v>
      </c>
      <c r="B236" s="1" t="s">
        <v>551</v>
      </c>
      <c r="C236" s="1" t="s">
        <v>68</v>
      </c>
      <c r="D236" s="1" t="s">
        <v>937</v>
      </c>
      <c r="E236" s="1" t="s">
        <v>69</v>
      </c>
      <c r="F236" s="1" t="s">
        <v>70</v>
      </c>
      <c r="G236" s="2">
        <v>1100</v>
      </c>
      <c r="H236" s="21" t="s">
        <v>253</v>
      </c>
      <c r="I236" s="2">
        <v>0</v>
      </c>
      <c r="J236" s="2">
        <v>16980</v>
      </c>
      <c r="K236" s="2">
        <v>375000</v>
      </c>
      <c r="L236" s="2" t="b">
        <v>1</v>
      </c>
      <c r="M236" s="1" t="s">
        <v>23</v>
      </c>
      <c r="N236" s="3">
        <v>39631</v>
      </c>
      <c r="O236" s="1" t="s">
        <v>23</v>
      </c>
      <c r="P236" s="24">
        <f t="shared" si="3"/>
        <v>43647</v>
      </c>
      <c r="R236"/>
    </row>
    <row r="237" spans="1:18" ht="12.75" customHeight="1" x14ac:dyDescent="0.4">
      <c r="A237" s="1" t="s">
        <v>142</v>
      </c>
      <c r="B237" s="1" t="s">
        <v>698</v>
      </c>
      <c r="C237" s="1" t="s">
        <v>85</v>
      </c>
      <c r="D237" s="1" t="s">
        <v>86</v>
      </c>
      <c r="E237" s="1" t="s">
        <v>89</v>
      </c>
      <c r="F237" s="1" t="s">
        <v>701</v>
      </c>
      <c r="G237" s="2">
        <v>301</v>
      </c>
      <c r="H237" s="21" t="s">
        <v>710</v>
      </c>
      <c r="I237" s="2">
        <v>0</v>
      </c>
      <c r="J237" s="2">
        <v>7200</v>
      </c>
      <c r="K237" s="2">
        <v>95000</v>
      </c>
      <c r="L237" s="2" t="b">
        <v>1</v>
      </c>
      <c r="M237" s="1" t="s">
        <v>23</v>
      </c>
      <c r="N237" s="3">
        <v>43287</v>
      </c>
      <c r="O237" s="1" t="s">
        <v>23</v>
      </c>
      <c r="P237" s="24">
        <f t="shared" si="3"/>
        <v>43651</v>
      </c>
      <c r="R237"/>
    </row>
    <row r="238" spans="1:18" ht="12.75" customHeight="1" x14ac:dyDescent="0.4">
      <c r="A238" s="1" t="s">
        <v>24</v>
      </c>
      <c r="B238" s="1" t="s">
        <v>691</v>
      </c>
      <c r="C238" s="1" t="s">
        <v>85</v>
      </c>
      <c r="D238" s="1" t="s">
        <v>86</v>
      </c>
      <c r="E238" s="1" t="s">
        <v>86</v>
      </c>
      <c r="F238" s="1" t="s">
        <v>93</v>
      </c>
      <c r="G238" s="2">
        <v>834</v>
      </c>
      <c r="H238" s="21" t="s">
        <v>147</v>
      </c>
      <c r="I238" s="2">
        <v>0</v>
      </c>
      <c r="J238" s="2">
        <v>11100</v>
      </c>
      <c r="K238" s="2">
        <v>230000</v>
      </c>
      <c r="L238" s="2" t="b">
        <v>1</v>
      </c>
      <c r="M238" s="1" t="s">
        <v>23</v>
      </c>
      <c r="N238" s="3">
        <v>43288</v>
      </c>
      <c r="O238" s="1" t="s">
        <v>23</v>
      </c>
      <c r="P238" s="24">
        <f t="shared" si="3"/>
        <v>43652</v>
      </c>
      <c r="R238"/>
    </row>
    <row r="239" spans="1:18" ht="12.75" customHeight="1" x14ac:dyDescent="0.4">
      <c r="A239" s="1" t="s">
        <v>27</v>
      </c>
      <c r="B239" s="1" t="s">
        <v>137</v>
      </c>
      <c r="C239" s="1" t="s">
        <v>138</v>
      </c>
      <c r="D239" s="1" t="s">
        <v>139</v>
      </c>
      <c r="E239" s="1" t="s">
        <v>140</v>
      </c>
      <c r="F239" s="1" t="s">
        <v>40</v>
      </c>
      <c r="G239" s="2">
        <v>1051</v>
      </c>
      <c r="H239" s="21" t="s">
        <v>147</v>
      </c>
      <c r="I239" s="2">
        <v>0</v>
      </c>
      <c r="J239" s="2">
        <v>11652</v>
      </c>
      <c r="K239" s="2">
        <v>320000</v>
      </c>
      <c r="L239" s="2" t="b">
        <v>0</v>
      </c>
      <c r="M239" s="1" t="s">
        <v>23</v>
      </c>
      <c r="N239" s="3">
        <v>42923</v>
      </c>
      <c r="O239" s="1" t="s">
        <v>23</v>
      </c>
      <c r="P239" s="24">
        <f t="shared" si="3"/>
        <v>43652</v>
      </c>
      <c r="R239"/>
    </row>
    <row r="240" spans="1:18" ht="12.75" customHeight="1" x14ac:dyDescent="0.4">
      <c r="A240" s="1" t="s">
        <v>24</v>
      </c>
      <c r="B240" s="1" t="s">
        <v>300</v>
      </c>
      <c r="C240" s="1" t="s">
        <v>55</v>
      </c>
      <c r="D240" s="1" t="s">
        <v>935</v>
      </c>
      <c r="E240" s="1" t="s">
        <v>56</v>
      </c>
      <c r="F240" s="1" t="s">
        <v>40</v>
      </c>
      <c r="G240" s="2">
        <v>690</v>
      </c>
      <c r="H240" s="21" t="s">
        <v>147</v>
      </c>
      <c r="I240" s="2">
        <v>0</v>
      </c>
      <c r="J240" s="2">
        <v>15000</v>
      </c>
      <c r="K240" s="2">
        <v>385000</v>
      </c>
      <c r="L240" s="2" t="b">
        <v>1</v>
      </c>
      <c r="M240" s="1" t="s">
        <v>23</v>
      </c>
      <c r="N240" s="3">
        <v>43288</v>
      </c>
      <c r="O240" s="1" t="s">
        <v>23</v>
      </c>
      <c r="P240" s="24">
        <f t="shared" si="3"/>
        <v>43652</v>
      </c>
      <c r="R240"/>
    </row>
    <row r="241" spans="1:18" ht="12.75" customHeight="1" x14ac:dyDescent="0.4">
      <c r="A241" s="1" t="s">
        <v>35</v>
      </c>
      <c r="B241" s="1" t="s">
        <v>551</v>
      </c>
      <c r="C241" s="1" t="s">
        <v>68</v>
      </c>
      <c r="D241" s="1" t="s">
        <v>937</v>
      </c>
      <c r="E241" s="1" t="s">
        <v>69</v>
      </c>
      <c r="F241" s="1" t="s">
        <v>70</v>
      </c>
      <c r="G241" s="2">
        <v>1100</v>
      </c>
      <c r="H241" s="21" t="s">
        <v>637</v>
      </c>
      <c r="I241" s="2">
        <v>0</v>
      </c>
      <c r="J241" s="2">
        <v>16224</v>
      </c>
      <c r="K241" s="2">
        <v>375000</v>
      </c>
      <c r="L241" s="2" t="b">
        <v>1</v>
      </c>
      <c r="M241" s="1" t="s">
        <v>23</v>
      </c>
      <c r="N241" s="3">
        <v>41099</v>
      </c>
      <c r="O241" s="1" t="s">
        <v>23</v>
      </c>
      <c r="P241" s="24">
        <f t="shared" si="3"/>
        <v>43654</v>
      </c>
      <c r="R241"/>
    </row>
    <row r="242" spans="1:18" ht="12.75" customHeight="1" x14ac:dyDescent="0.4">
      <c r="A242" s="1" t="s">
        <v>123</v>
      </c>
      <c r="B242" s="1" t="s">
        <v>766</v>
      </c>
      <c r="C242" s="1" t="s">
        <v>121</v>
      </c>
      <c r="D242" s="1" t="s">
        <v>936</v>
      </c>
      <c r="E242" s="1" t="s">
        <v>427</v>
      </c>
      <c r="F242" s="1" t="s">
        <v>72</v>
      </c>
      <c r="G242" s="2">
        <v>849</v>
      </c>
      <c r="H242" s="21" t="s">
        <v>637</v>
      </c>
      <c r="I242" s="2">
        <v>0</v>
      </c>
      <c r="J242" s="2">
        <v>38400</v>
      </c>
      <c r="K242" s="2">
        <v>1275000</v>
      </c>
      <c r="L242" s="2" t="b">
        <v>0</v>
      </c>
      <c r="M242" s="1" t="s">
        <v>23</v>
      </c>
      <c r="N242" s="3">
        <v>43290</v>
      </c>
      <c r="O242" s="1" t="s">
        <v>23</v>
      </c>
      <c r="P242" s="24">
        <f t="shared" si="3"/>
        <v>43654</v>
      </c>
      <c r="R242"/>
    </row>
    <row r="243" spans="1:18" ht="12.75" customHeight="1" x14ac:dyDescent="0.4">
      <c r="A243" s="1" t="s">
        <v>48</v>
      </c>
      <c r="B243" s="1" t="s">
        <v>867</v>
      </c>
      <c r="C243" s="1" t="s">
        <v>868</v>
      </c>
      <c r="D243" s="1" t="s">
        <v>869</v>
      </c>
      <c r="E243" s="1" t="s">
        <v>427</v>
      </c>
      <c r="F243" s="1" t="s">
        <v>261</v>
      </c>
      <c r="G243" s="2">
        <v>0</v>
      </c>
      <c r="H243" s="21" t="s">
        <v>873</v>
      </c>
      <c r="I243" s="2">
        <v>0</v>
      </c>
      <c r="J243" s="2">
        <v>10740</v>
      </c>
      <c r="K243" s="2">
        <v>175000</v>
      </c>
      <c r="L243" s="2" t="b">
        <v>0</v>
      </c>
      <c r="M243" s="1" t="s">
        <v>23</v>
      </c>
      <c r="N243" s="3">
        <v>43292</v>
      </c>
      <c r="O243" s="1" t="s">
        <v>23</v>
      </c>
      <c r="P243" s="24">
        <f t="shared" si="3"/>
        <v>43656</v>
      </c>
      <c r="R243"/>
    </row>
    <row r="244" spans="1:18" ht="12.75" customHeight="1" x14ac:dyDescent="0.4">
      <c r="A244" s="1" t="s">
        <v>596</v>
      </c>
      <c r="B244" s="1" t="s">
        <v>769</v>
      </c>
      <c r="C244" s="1" t="s">
        <v>405</v>
      </c>
      <c r="D244" s="1" t="s">
        <v>935</v>
      </c>
      <c r="E244" s="1" t="s">
        <v>98</v>
      </c>
      <c r="F244" s="1" t="s">
        <v>21</v>
      </c>
      <c r="G244" s="2">
        <v>432</v>
      </c>
      <c r="H244" s="21" t="s">
        <v>771</v>
      </c>
      <c r="I244" s="2">
        <v>0</v>
      </c>
      <c r="J244" s="2">
        <v>11700</v>
      </c>
      <c r="K244" s="2">
        <v>285000</v>
      </c>
      <c r="L244" s="2" t="b">
        <v>0</v>
      </c>
      <c r="M244" s="1" t="s">
        <v>23</v>
      </c>
      <c r="N244" s="3">
        <v>43294</v>
      </c>
      <c r="O244" s="1" t="s">
        <v>23</v>
      </c>
      <c r="P244" s="24">
        <f t="shared" si="3"/>
        <v>43658</v>
      </c>
      <c r="R244"/>
    </row>
    <row r="245" spans="1:18" ht="12.75" customHeight="1" x14ac:dyDescent="0.4">
      <c r="A245" s="1" t="s">
        <v>24</v>
      </c>
      <c r="B245" s="1" t="s">
        <v>211</v>
      </c>
      <c r="C245" s="1" t="s">
        <v>198</v>
      </c>
      <c r="D245" s="1" t="s">
        <v>936</v>
      </c>
      <c r="E245" s="1" t="s">
        <v>213</v>
      </c>
      <c r="F245" s="1" t="s">
        <v>103</v>
      </c>
      <c r="G245" s="2">
        <v>848</v>
      </c>
      <c r="H245" s="21" t="s">
        <v>214</v>
      </c>
      <c r="I245" s="2">
        <v>0</v>
      </c>
      <c r="J245" s="2">
        <v>33800</v>
      </c>
      <c r="K245" s="2">
        <v>1100000</v>
      </c>
      <c r="L245" s="2" t="b">
        <v>0</v>
      </c>
      <c r="M245" s="1" t="s">
        <v>23</v>
      </c>
      <c r="N245" s="3">
        <v>43296</v>
      </c>
      <c r="O245" s="1" t="s">
        <v>23</v>
      </c>
      <c r="P245" s="24">
        <f t="shared" si="3"/>
        <v>43659</v>
      </c>
      <c r="R245"/>
    </row>
    <row r="246" spans="1:18" ht="12.75" customHeight="1" x14ac:dyDescent="0.4">
      <c r="A246" s="1" t="s">
        <v>474</v>
      </c>
      <c r="B246" s="1" t="s">
        <v>446</v>
      </c>
      <c r="C246" s="1" t="s">
        <v>65</v>
      </c>
      <c r="D246" s="1" t="s">
        <v>935</v>
      </c>
      <c r="E246" s="1" t="s">
        <v>20</v>
      </c>
      <c r="F246" s="1" t="s">
        <v>37</v>
      </c>
      <c r="G246" s="2">
        <v>261</v>
      </c>
      <c r="H246" s="21" t="s">
        <v>475</v>
      </c>
      <c r="I246" s="2">
        <v>0</v>
      </c>
      <c r="J246" s="2">
        <v>12480</v>
      </c>
      <c r="K246" s="2">
        <v>260000</v>
      </c>
      <c r="L246" s="2" t="b">
        <v>0</v>
      </c>
      <c r="M246" s="1" t="s">
        <v>23</v>
      </c>
      <c r="N246" s="3">
        <v>37271</v>
      </c>
      <c r="O246" s="1" t="s">
        <v>23</v>
      </c>
      <c r="P246" s="24">
        <f t="shared" si="3"/>
        <v>43660</v>
      </c>
      <c r="R246"/>
    </row>
    <row r="247" spans="1:18" ht="12.75" customHeight="1" x14ac:dyDescent="0.4">
      <c r="A247" s="1" t="s">
        <v>537</v>
      </c>
      <c r="B247" s="1" t="s">
        <v>446</v>
      </c>
      <c r="C247" s="1" t="s">
        <v>65</v>
      </c>
      <c r="D247" s="1" t="s">
        <v>935</v>
      </c>
      <c r="E247" s="1" t="s">
        <v>20</v>
      </c>
      <c r="F247" s="1" t="s">
        <v>21</v>
      </c>
      <c r="G247" s="2">
        <v>535</v>
      </c>
      <c r="H247" s="21" t="s">
        <v>475</v>
      </c>
      <c r="I247" s="2">
        <v>0</v>
      </c>
      <c r="J247" s="2">
        <v>17424</v>
      </c>
      <c r="K247" s="2">
        <v>390000</v>
      </c>
      <c r="L247" s="2" t="b">
        <v>1</v>
      </c>
      <c r="M247" s="1" t="s">
        <v>23</v>
      </c>
      <c r="N247" s="3">
        <v>42200</v>
      </c>
      <c r="O247" s="1" t="s">
        <v>23</v>
      </c>
      <c r="P247" s="24">
        <f t="shared" si="3"/>
        <v>43660</v>
      </c>
      <c r="R247"/>
    </row>
    <row r="248" spans="1:18" ht="12.75" customHeight="1" x14ac:dyDescent="0.4">
      <c r="A248" s="1" t="s">
        <v>119</v>
      </c>
      <c r="B248" s="1" t="s">
        <v>744</v>
      </c>
      <c r="C248" s="1" t="s">
        <v>745</v>
      </c>
      <c r="D248" s="1" t="s">
        <v>935</v>
      </c>
      <c r="E248" s="1" t="s">
        <v>102</v>
      </c>
      <c r="F248" s="1" t="s">
        <v>120</v>
      </c>
      <c r="G248" s="2">
        <v>1010</v>
      </c>
      <c r="H248" s="21" t="s">
        <v>475</v>
      </c>
      <c r="I248" s="2">
        <v>0</v>
      </c>
      <c r="J248" s="2">
        <v>26532</v>
      </c>
      <c r="K248" s="2">
        <v>730000</v>
      </c>
      <c r="L248" s="2" t="b">
        <v>0</v>
      </c>
      <c r="M248" s="1" t="s">
        <v>23</v>
      </c>
      <c r="N248" s="3">
        <v>42931</v>
      </c>
      <c r="O248" s="1" t="s">
        <v>23</v>
      </c>
      <c r="P248" s="24">
        <f t="shared" si="3"/>
        <v>43660</v>
      </c>
      <c r="R248"/>
    </row>
    <row r="249" spans="1:18" ht="12.75" customHeight="1" x14ac:dyDescent="0.4">
      <c r="A249" s="1" t="s">
        <v>179</v>
      </c>
      <c r="B249" s="1" t="s">
        <v>154</v>
      </c>
      <c r="C249" s="1" t="s">
        <v>155</v>
      </c>
      <c r="D249" s="1" t="s">
        <v>156</v>
      </c>
      <c r="E249" s="1" t="s">
        <v>157</v>
      </c>
      <c r="F249" s="1" t="s">
        <v>158</v>
      </c>
      <c r="G249" s="2">
        <v>466</v>
      </c>
      <c r="H249" s="21" t="s">
        <v>180</v>
      </c>
      <c r="I249" s="2">
        <v>0</v>
      </c>
      <c r="J249" s="2">
        <v>11436</v>
      </c>
      <c r="K249" s="2">
        <v>230000</v>
      </c>
      <c r="L249" s="2" t="b">
        <v>0</v>
      </c>
      <c r="M249" s="1" t="s">
        <v>23</v>
      </c>
      <c r="N249" s="3">
        <v>42902</v>
      </c>
      <c r="O249" s="1" t="s">
        <v>23</v>
      </c>
      <c r="P249" s="24">
        <f t="shared" si="3"/>
        <v>43661</v>
      </c>
      <c r="R249"/>
    </row>
    <row r="250" spans="1:18" ht="12.75" customHeight="1" x14ac:dyDescent="0.4">
      <c r="A250" s="1" t="s">
        <v>342</v>
      </c>
      <c r="B250" s="1" t="s">
        <v>314</v>
      </c>
      <c r="C250" s="1" t="s">
        <v>60</v>
      </c>
      <c r="D250" s="1" t="s">
        <v>936</v>
      </c>
      <c r="E250" s="1" t="s">
        <v>61</v>
      </c>
      <c r="F250" s="1" t="s">
        <v>315</v>
      </c>
      <c r="G250" s="2">
        <v>405</v>
      </c>
      <c r="H250" s="21" t="s">
        <v>180</v>
      </c>
      <c r="I250" s="2">
        <v>0</v>
      </c>
      <c r="J250" s="2">
        <v>17484</v>
      </c>
      <c r="K250" s="2">
        <v>415000</v>
      </c>
      <c r="L250" s="2" t="b">
        <v>0</v>
      </c>
      <c r="M250" s="1" t="s">
        <v>23</v>
      </c>
      <c r="N250" s="3">
        <v>42567</v>
      </c>
      <c r="O250" s="1" t="s">
        <v>23</v>
      </c>
      <c r="P250" s="24">
        <f t="shared" si="3"/>
        <v>43661</v>
      </c>
      <c r="R250"/>
    </row>
    <row r="251" spans="1:18" ht="12.75" customHeight="1" x14ac:dyDescent="0.4">
      <c r="A251" s="1" t="s">
        <v>174</v>
      </c>
      <c r="B251" s="1" t="s">
        <v>772</v>
      </c>
      <c r="C251" s="1" t="s">
        <v>773</v>
      </c>
      <c r="D251" s="1" t="s">
        <v>935</v>
      </c>
      <c r="E251" s="1" t="s">
        <v>98</v>
      </c>
      <c r="F251" s="1" t="s">
        <v>40</v>
      </c>
      <c r="G251" s="2">
        <v>720</v>
      </c>
      <c r="H251" s="21" t="s">
        <v>887</v>
      </c>
      <c r="I251" s="2">
        <v>0</v>
      </c>
      <c r="J251" s="2">
        <v>15960</v>
      </c>
      <c r="K251" s="2">
        <v>440000</v>
      </c>
      <c r="L251" s="2" t="b">
        <v>1</v>
      </c>
      <c r="M251" s="1" t="s">
        <v>23</v>
      </c>
      <c r="N251" s="3">
        <v>40376</v>
      </c>
      <c r="O251" s="1" t="s">
        <v>23</v>
      </c>
      <c r="P251" s="24">
        <f t="shared" si="3"/>
        <v>43662</v>
      </c>
      <c r="R251"/>
    </row>
    <row r="252" spans="1:18" ht="12.75" customHeight="1" x14ac:dyDescent="0.4">
      <c r="A252" s="1" t="s">
        <v>128</v>
      </c>
      <c r="B252" s="1" t="s">
        <v>698</v>
      </c>
      <c r="C252" s="1" t="s">
        <v>85</v>
      </c>
      <c r="D252" s="1" t="s">
        <v>86</v>
      </c>
      <c r="E252" s="1" t="s">
        <v>86</v>
      </c>
      <c r="F252" s="1" t="s">
        <v>96</v>
      </c>
      <c r="G252" s="2">
        <v>861</v>
      </c>
      <c r="H252" s="21" t="s">
        <v>700</v>
      </c>
      <c r="I252" s="2">
        <v>0</v>
      </c>
      <c r="J252" s="2">
        <v>11112</v>
      </c>
      <c r="K252" s="2">
        <v>230000</v>
      </c>
      <c r="L252" s="2" t="b">
        <v>1</v>
      </c>
      <c r="M252" s="1" t="s">
        <v>23</v>
      </c>
      <c r="N252" s="3">
        <v>40012</v>
      </c>
      <c r="O252" s="1" t="s">
        <v>23</v>
      </c>
      <c r="P252" s="24">
        <f t="shared" si="3"/>
        <v>43663</v>
      </c>
      <c r="R252"/>
    </row>
    <row r="253" spans="1:18" ht="12.75" customHeight="1" x14ac:dyDescent="0.4">
      <c r="A253" s="1" t="s">
        <v>933</v>
      </c>
      <c r="B253" s="1" t="s">
        <v>777</v>
      </c>
      <c r="C253" s="1" t="s">
        <v>552</v>
      </c>
      <c r="D253" s="1" t="s">
        <v>156</v>
      </c>
      <c r="E253" s="1" t="s">
        <v>157</v>
      </c>
      <c r="F253" s="1" t="s">
        <v>222</v>
      </c>
      <c r="G253" s="2">
        <v>0</v>
      </c>
      <c r="H253" s="21" t="s">
        <v>700</v>
      </c>
      <c r="I253" s="2">
        <v>0</v>
      </c>
      <c r="J253" s="2">
        <v>17040</v>
      </c>
      <c r="K253" s="2">
        <v>385000</v>
      </c>
      <c r="L253" s="2" t="b">
        <v>0</v>
      </c>
      <c r="M253" s="1" t="s">
        <v>23</v>
      </c>
      <c r="N253" s="3">
        <v>41838</v>
      </c>
      <c r="O253" s="1" t="s">
        <v>23</v>
      </c>
      <c r="P253" s="24">
        <f t="shared" si="3"/>
        <v>43663</v>
      </c>
      <c r="R253"/>
    </row>
    <row r="254" spans="1:18" ht="12.75" customHeight="1" x14ac:dyDescent="0.4">
      <c r="A254" s="1" t="s">
        <v>170</v>
      </c>
      <c r="B254" s="1" t="s">
        <v>867</v>
      </c>
      <c r="C254" s="1" t="s">
        <v>868</v>
      </c>
      <c r="D254" s="1" t="s">
        <v>869</v>
      </c>
      <c r="E254" s="1" t="s">
        <v>869</v>
      </c>
      <c r="F254" s="1" t="s">
        <v>25</v>
      </c>
      <c r="G254" s="2">
        <v>414</v>
      </c>
      <c r="H254" s="21" t="s">
        <v>872</v>
      </c>
      <c r="I254" s="2">
        <v>0</v>
      </c>
      <c r="J254" s="2">
        <v>8526</v>
      </c>
      <c r="K254" s="2">
        <v>140000</v>
      </c>
      <c r="L254" s="2" t="b">
        <v>1</v>
      </c>
      <c r="M254" s="1" t="s">
        <v>23</v>
      </c>
      <c r="N254" s="3">
        <v>42930</v>
      </c>
      <c r="O254" s="1" t="s">
        <v>23</v>
      </c>
      <c r="P254" s="24">
        <f t="shared" si="3"/>
        <v>43664</v>
      </c>
      <c r="R254"/>
    </row>
    <row r="255" spans="1:18" ht="12.75" customHeight="1" x14ac:dyDescent="0.4">
      <c r="A255" s="1" t="s">
        <v>123</v>
      </c>
      <c r="B255" s="1" t="s">
        <v>888</v>
      </c>
      <c r="C255" s="1" t="s">
        <v>16</v>
      </c>
      <c r="D255" s="1" t="s">
        <v>938</v>
      </c>
      <c r="E255" s="1" t="s">
        <v>89</v>
      </c>
      <c r="F255" s="1" t="s">
        <v>890</v>
      </c>
      <c r="G255" s="2">
        <v>754</v>
      </c>
      <c r="H255" s="21" t="s">
        <v>535</v>
      </c>
      <c r="I255" s="2">
        <v>0</v>
      </c>
      <c r="J255" s="2">
        <v>10512</v>
      </c>
      <c r="K255" s="2">
        <v>185000</v>
      </c>
      <c r="L255" s="2" t="b">
        <v>1</v>
      </c>
      <c r="M255" s="1" t="s">
        <v>23</v>
      </c>
      <c r="N255" s="3">
        <v>42937</v>
      </c>
      <c r="O255" s="1" t="s">
        <v>23</v>
      </c>
      <c r="P255" s="24">
        <f t="shared" si="3"/>
        <v>43666</v>
      </c>
      <c r="R255"/>
    </row>
    <row r="256" spans="1:18" ht="12.75" customHeight="1" x14ac:dyDescent="0.4">
      <c r="A256" s="1" t="s">
        <v>166</v>
      </c>
      <c r="B256" s="1" t="s">
        <v>551</v>
      </c>
      <c r="C256" s="1" t="s">
        <v>68</v>
      </c>
      <c r="D256" s="1" t="s">
        <v>937</v>
      </c>
      <c r="E256" s="1" t="s">
        <v>69</v>
      </c>
      <c r="F256" s="1" t="s">
        <v>70</v>
      </c>
      <c r="G256" s="2">
        <v>1080</v>
      </c>
      <c r="H256" s="21" t="s">
        <v>535</v>
      </c>
      <c r="I256" s="2">
        <v>0</v>
      </c>
      <c r="J256" s="2">
        <v>16500</v>
      </c>
      <c r="K256" s="2">
        <v>375000</v>
      </c>
      <c r="L256" s="2" t="b">
        <v>0</v>
      </c>
      <c r="M256" s="1" t="s">
        <v>23</v>
      </c>
      <c r="N256" s="3">
        <v>43302</v>
      </c>
      <c r="O256" s="1" t="s">
        <v>23</v>
      </c>
      <c r="P256" s="24">
        <f t="shared" si="3"/>
        <v>43666</v>
      </c>
      <c r="R256"/>
    </row>
    <row r="257" spans="1:18" ht="12.75" customHeight="1" x14ac:dyDescent="0.4">
      <c r="A257" s="1" t="s">
        <v>534</v>
      </c>
      <c r="B257" s="1" t="s">
        <v>446</v>
      </c>
      <c r="C257" s="1" t="s">
        <v>65</v>
      </c>
      <c r="D257" s="1" t="s">
        <v>935</v>
      </c>
      <c r="E257" s="1" t="s">
        <v>20</v>
      </c>
      <c r="F257" s="1" t="s">
        <v>21</v>
      </c>
      <c r="G257" s="2">
        <v>436</v>
      </c>
      <c r="H257" s="21" t="s">
        <v>535</v>
      </c>
      <c r="I257" s="2">
        <v>0</v>
      </c>
      <c r="J257" s="2">
        <v>16640</v>
      </c>
      <c r="K257" s="2">
        <v>390000</v>
      </c>
      <c r="L257" s="2" t="b">
        <v>1</v>
      </c>
      <c r="M257" s="1" t="s">
        <v>23</v>
      </c>
      <c r="N257" s="3">
        <v>43302</v>
      </c>
      <c r="O257" s="1" t="s">
        <v>23</v>
      </c>
      <c r="P257" s="24">
        <f t="shared" si="3"/>
        <v>43666</v>
      </c>
      <c r="R257"/>
    </row>
    <row r="258" spans="1:18" ht="12.75" customHeight="1" x14ac:dyDescent="0.4">
      <c r="A258" s="1" t="s">
        <v>376</v>
      </c>
      <c r="B258" s="1" t="s">
        <v>551</v>
      </c>
      <c r="C258" s="1" t="s">
        <v>552</v>
      </c>
      <c r="D258" s="1" t="s">
        <v>937</v>
      </c>
      <c r="E258" s="1" t="s">
        <v>157</v>
      </c>
      <c r="F258" s="1" t="s">
        <v>72</v>
      </c>
      <c r="G258" s="2">
        <v>840</v>
      </c>
      <c r="H258" s="21" t="s">
        <v>494</v>
      </c>
      <c r="I258" s="2">
        <v>0</v>
      </c>
      <c r="J258" s="2">
        <v>13668</v>
      </c>
      <c r="K258" s="2">
        <v>310000</v>
      </c>
      <c r="L258" s="2" t="b">
        <v>0</v>
      </c>
      <c r="M258" s="1" t="s">
        <v>23</v>
      </c>
      <c r="N258" s="3">
        <v>41477</v>
      </c>
      <c r="O258" s="1" t="s">
        <v>23</v>
      </c>
      <c r="P258" s="24">
        <f t="shared" ref="P258:P321" si="4">DATEVALUE(H258)</f>
        <v>43667</v>
      </c>
      <c r="R258"/>
    </row>
    <row r="259" spans="1:18" ht="12.75" customHeight="1" x14ac:dyDescent="0.4">
      <c r="A259" s="1" t="s">
        <v>493</v>
      </c>
      <c r="B259" s="1" t="s">
        <v>446</v>
      </c>
      <c r="C259" s="1" t="s">
        <v>65</v>
      </c>
      <c r="D259" s="1" t="s">
        <v>935</v>
      </c>
      <c r="E259" s="1" t="s">
        <v>20</v>
      </c>
      <c r="F259" s="1" t="s">
        <v>40</v>
      </c>
      <c r="G259" s="2">
        <v>717</v>
      </c>
      <c r="H259" s="21" t="s">
        <v>494</v>
      </c>
      <c r="I259" s="2">
        <v>0</v>
      </c>
      <c r="J259" s="2">
        <v>17940</v>
      </c>
      <c r="K259" s="2">
        <v>500000</v>
      </c>
      <c r="L259" s="2" t="b">
        <v>0</v>
      </c>
      <c r="M259" s="1" t="s">
        <v>23</v>
      </c>
      <c r="N259" s="3">
        <v>42938</v>
      </c>
      <c r="O259" s="1" t="s">
        <v>23</v>
      </c>
      <c r="P259" s="24">
        <f t="shared" si="4"/>
        <v>43667</v>
      </c>
      <c r="R259"/>
    </row>
    <row r="260" spans="1:18" ht="12.75" customHeight="1" x14ac:dyDescent="0.4">
      <c r="A260" s="1" t="s">
        <v>455</v>
      </c>
      <c r="B260" s="1" t="s">
        <v>446</v>
      </c>
      <c r="C260" s="1" t="s">
        <v>65</v>
      </c>
      <c r="D260" s="1" t="s">
        <v>935</v>
      </c>
      <c r="E260" s="1" t="s">
        <v>20</v>
      </c>
      <c r="F260" s="1" t="s">
        <v>37</v>
      </c>
      <c r="G260" s="2">
        <v>256</v>
      </c>
      <c r="H260" s="21" t="s">
        <v>328</v>
      </c>
      <c r="I260" s="2">
        <v>0</v>
      </c>
      <c r="J260" s="2">
        <v>13704</v>
      </c>
      <c r="K260" s="2">
        <v>260000</v>
      </c>
      <c r="L260" s="2" t="b">
        <v>0</v>
      </c>
      <c r="M260" s="1" t="s">
        <v>23</v>
      </c>
      <c r="N260" s="3">
        <v>37460</v>
      </c>
      <c r="O260" s="1" t="s">
        <v>23</v>
      </c>
      <c r="P260" s="24">
        <f t="shared" si="4"/>
        <v>43668</v>
      </c>
      <c r="R260"/>
    </row>
    <row r="261" spans="1:18" ht="12.75" customHeight="1" x14ac:dyDescent="0.4">
      <c r="A261" s="1" t="s">
        <v>327</v>
      </c>
      <c r="B261" s="1" t="s">
        <v>314</v>
      </c>
      <c r="C261" s="1" t="s">
        <v>60</v>
      </c>
      <c r="D261" s="1" t="s">
        <v>936</v>
      </c>
      <c r="E261" s="1" t="s">
        <v>61</v>
      </c>
      <c r="F261" s="1" t="s">
        <v>321</v>
      </c>
      <c r="G261" s="2">
        <v>540</v>
      </c>
      <c r="H261" s="21" t="s">
        <v>328</v>
      </c>
      <c r="I261" s="2">
        <v>0</v>
      </c>
      <c r="J261" s="2">
        <v>21320</v>
      </c>
      <c r="K261" s="2">
        <v>520000</v>
      </c>
      <c r="L261" s="2" t="b">
        <v>0</v>
      </c>
      <c r="M261" s="1" t="s">
        <v>23</v>
      </c>
      <c r="N261" s="3">
        <v>43304</v>
      </c>
      <c r="O261" s="1" t="s">
        <v>23</v>
      </c>
      <c r="P261" s="24">
        <f t="shared" si="4"/>
        <v>43668</v>
      </c>
      <c r="R261"/>
    </row>
    <row r="262" spans="1:18" ht="12.75" customHeight="1" x14ac:dyDescent="0.4">
      <c r="A262" s="1" t="s">
        <v>29</v>
      </c>
      <c r="B262" s="1" t="s">
        <v>196</v>
      </c>
      <c r="C262" s="1" t="s">
        <v>197</v>
      </c>
      <c r="D262" s="1" t="s">
        <v>936</v>
      </c>
      <c r="E262" s="1" t="s">
        <v>198</v>
      </c>
      <c r="F262" s="1" t="s">
        <v>21</v>
      </c>
      <c r="G262" s="2">
        <v>436</v>
      </c>
      <c r="H262" s="21" t="s">
        <v>204</v>
      </c>
      <c r="I262" s="2">
        <v>0</v>
      </c>
      <c r="J262" s="2">
        <v>17400</v>
      </c>
      <c r="K262" s="2">
        <v>550000</v>
      </c>
      <c r="L262" s="2" t="b">
        <v>0</v>
      </c>
      <c r="M262" s="1" t="s">
        <v>23</v>
      </c>
      <c r="N262" s="3">
        <v>42941</v>
      </c>
      <c r="O262" s="1" t="s">
        <v>23</v>
      </c>
      <c r="P262" s="24">
        <f t="shared" si="4"/>
        <v>43670</v>
      </c>
      <c r="R262"/>
    </row>
    <row r="263" spans="1:18" ht="12.75" customHeight="1" x14ac:dyDescent="0.4">
      <c r="A263" s="1" t="s">
        <v>150</v>
      </c>
      <c r="B263" s="1" t="s">
        <v>864</v>
      </c>
      <c r="C263" s="1" t="s">
        <v>113</v>
      </c>
      <c r="D263" s="1" t="s">
        <v>935</v>
      </c>
      <c r="E263" s="1" t="s">
        <v>114</v>
      </c>
      <c r="F263" s="1" t="s">
        <v>40</v>
      </c>
      <c r="G263" s="2">
        <v>548</v>
      </c>
      <c r="H263" s="21" t="s">
        <v>204</v>
      </c>
      <c r="I263" s="2">
        <v>0</v>
      </c>
      <c r="J263" s="2">
        <v>18600</v>
      </c>
      <c r="K263" s="2">
        <v>375000</v>
      </c>
      <c r="L263" s="2" t="b">
        <v>0</v>
      </c>
      <c r="M263" s="1" t="s">
        <v>23</v>
      </c>
      <c r="N263" s="3">
        <v>43306</v>
      </c>
      <c r="O263" s="1" t="s">
        <v>23</v>
      </c>
      <c r="P263" s="24">
        <f t="shared" si="4"/>
        <v>43670</v>
      </c>
      <c r="R263"/>
    </row>
    <row r="264" spans="1:18" ht="12.75" customHeight="1" x14ac:dyDescent="0.4">
      <c r="A264" s="1" t="s">
        <v>509</v>
      </c>
      <c r="B264" s="1" t="s">
        <v>446</v>
      </c>
      <c r="C264" s="1" t="s">
        <v>65</v>
      </c>
      <c r="D264" s="1" t="s">
        <v>935</v>
      </c>
      <c r="E264" s="1" t="s">
        <v>98</v>
      </c>
      <c r="F264" s="1" t="s">
        <v>37</v>
      </c>
      <c r="G264" s="2">
        <v>253</v>
      </c>
      <c r="H264" s="21" t="s">
        <v>510</v>
      </c>
      <c r="I264" s="2">
        <v>0</v>
      </c>
      <c r="J264" s="2">
        <v>11880</v>
      </c>
      <c r="K264" s="2">
        <v>260000</v>
      </c>
      <c r="L264" s="2" t="b">
        <v>0</v>
      </c>
      <c r="M264" s="1" t="s">
        <v>23</v>
      </c>
      <c r="N264" s="3">
        <v>42942</v>
      </c>
      <c r="O264" s="1" t="s">
        <v>23</v>
      </c>
      <c r="P264" s="24">
        <f t="shared" si="4"/>
        <v>43671</v>
      </c>
      <c r="R264"/>
    </row>
    <row r="265" spans="1:18" ht="12.75" customHeight="1" x14ac:dyDescent="0.4">
      <c r="A265" s="1" t="s">
        <v>31</v>
      </c>
      <c r="B265" s="1" t="s">
        <v>867</v>
      </c>
      <c r="C265" s="1" t="s">
        <v>868</v>
      </c>
      <c r="D265" s="1" t="s">
        <v>869</v>
      </c>
      <c r="E265" s="1" t="s">
        <v>869</v>
      </c>
      <c r="F265" s="1" t="s">
        <v>870</v>
      </c>
      <c r="G265" s="2">
        <v>754</v>
      </c>
      <c r="H265" s="21" t="s">
        <v>856</v>
      </c>
      <c r="I265" s="2">
        <v>0</v>
      </c>
      <c r="J265" s="2">
        <v>10500</v>
      </c>
      <c r="K265" s="2">
        <v>175000</v>
      </c>
      <c r="L265" s="2" t="b">
        <v>1</v>
      </c>
      <c r="M265" s="1" t="s">
        <v>23</v>
      </c>
      <c r="N265" s="3">
        <v>43308</v>
      </c>
      <c r="O265" s="1" t="s">
        <v>23</v>
      </c>
      <c r="P265" s="24">
        <f t="shared" si="4"/>
        <v>43672</v>
      </c>
      <c r="R265"/>
    </row>
    <row r="266" spans="1:18" ht="12.75" customHeight="1" x14ac:dyDescent="0.4">
      <c r="A266" s="1" t="s">
        <v>94</v>
      </c>
      <c r="B266" s="1" t="s">
        <v>867</v>
      </c>
      <c r="C266" s="1" t="s">
        <v>868</v>
      </c>
      <c r="D266" s="1" t="s">
        <v>869</v>
      </c>
      <c r="E266" s="1" t="s">
        <v>869</v>
      </c>
      <c r="F266" s="1" t="s">
        <v>870</v>
      </c>
      <c r="G266" s="2">
        <v>754</v>
      </c>
      <c r="H266" s="21" t="s">
        <v>856</v>
      </c>
      <c r="I266" s="2">
        <v>0</v>
      </c>
      <c r="J266" s="2">
        <v>10500</v>
      </c>
      <c r="K266" s="2">
        <v>175000</v>
      </c>
      <c r="L266" s="2" t="b">
        <v>1</v>
      </c>
      <c r="M266" s="1" t="s">
        <v>23</v>
      </c>
      <c r="N266" s="3">
        <v>43308</v>
      </c>
      <c r="O266" s="1" t="s">
        <v>23</v>
      </c>
      <c r="P266" s="24">
        <f t="shared" si="4"/>
        <v>43672</v>
      </c>
      <c r="R266"/>
    </row>
    <row r="267" spans="1:18" ht="12.75" customHeight="1" x14ac:dyDescent="0.4">
      <c r="A267" s="1" t="s">
        <v>17</v>
      </c>
      <c r="B267" s="1" t="s">
        <v>854</v>
      </c>
      <c r="C267" s="1" t="s">
        <v>117</v>
      </c>
      <c r="D267" s="1" t="s">
        <v>936</v>
      </c>
      <c r="E267" s="1" t="s">
        <v>797</v>
      </c>
      <c r="F267" s="1" t="s">
        <v>222</v>
      </c>
      <c r="G267" s="2">
        <v>806</v>
      </c>
      <c r="H267" s="21" t="s">
        <v>856</v>
      </c>
      <c r="I267" s="2">
        <v>0</v>
      </c>
      <c r="J267" s="2">
        <v>21010</v>
      </c>
      <c r="K267" s="2">
        <v>611000</v>
      </c>
      <c r="L267" s="2" t="b">
        <v>0</v>
      </c>
      <c r="M267" s="1" t="s">
        <v>23</v>
      </c>
      <c r="N267" s="3">
        <v>43081</v>
      </c>
      <c r="O267" s="1" t="s">
        <v>23</v>
      </c>
      <c r="P267" s="24">
        <f t="shared" si="4"/>
        <v>43672</v>
      </c>
      <c r="R267"/>
    </row>
    <row r="268" spans="1:18" ht="12.75" customHeight="1" x14ac:dyDescent="0.4">
      <c r="A268" s="1" t="s">
        <v>44</v>
      </c>
      <c r="B268" s="1" t="s">
        <v>854</v>
      </c>
      <c r="C268" s="1" t="s">
        <v>117</v>
      </c>
      <c r="D268" s="1" t="s">
        <v>936</v>
      </c>
      <c r="E268" s="1" t="s">
        <v>797</v>
      </c>
      <c r="F268" s="1" t="s">
        <v>855</v>
      </c>
      <c r="G268" s="2">
        <v>1347</v>
      </c>
      <c r="H268" s="21" t="s">
        <v>856</v>
      </c>
      <c r="I268" s="2">
        <v>0</v>
      </c>
      <c r="J268" s="2">
        <v>39520</v>
      </c>
      <c r="K268" s="2">
        <v>1075000</v>
      </c>
      <c r="L268" s="2" t="b">
        <v>0</v>
      </c>
      <c r="M268" s="1" t="s">
        <v>23</v>
      </c>
      <c r="N268" s="3">
        <v>43308</v>
      </c>
      <c r="O268" s="1" t="s">
        <v>23</v>
      </c>
      <c r="P268" s="24">
        <f t="shared" si="4"/>
        <v>43672</v>
      </c>
      <c r="R268"/>
    </row>
    <row r="269" spans="1:18" ht="12.75" customHeight="1" x14ac:dyDescent="0.4">
      <c r="A269" s="1" t="s">
        <v>88</v>
      </c>
      <c r="B269" s="1" t="s">
        <v>154</v>
      </c>
      <c r="C269" s="1" t="s">
        <v>161</v>
      </c>
      <c r="D269" s="1" t="s">
        <v>156</v>
      </c>
      <c r="E269" s="1" t="s">
        <v>69</v>
      </c>
      <c r="F269" s="1" t="s">
        <v>40</v>
      </c>
      <c r="G269" s="2">
        <v>484</v>
      </c>
      <c r="H269" s="21" t="s">
        <v>34</v>
      </c>
      <c r="I269" s="2">
        <v>0</v>
      </c>
      <c r="J269" s="2">
        <v>10110</v>
      </c>
      <c r="K269" s="2">
        <v>240000</v>
      </c>
      <c r="L269" s="2" t="b">
        <v>0</v>
      </c>
      <c r="M269" s="1" t="s">
        <v>23</v>
      </c>
      <c r="N269" s="3">
        <v>37769</v>
      </c>
      <c r="O269" s="1" t="s">
        <v>23</v>
      </c>
      <c r="P269" s="24">
        <f t="shared" si="4"/>
        <v>43673</v>
      </c>
      <c r="R269"/>
    </row>
    <row r="270" spans="1:18" ht="12.75" customHeight="1" x14ac:dyDescent="0.4">
      <c r="A270" s="1" t="s">
        <v>17</v>
      </c>
      <c r="B270" s="1" t="s">
        <v>32</v>
      </c>
      <c r="C270" s="1" t="s">
        <v>19</v>
      </c>
      <c r="D270" s="1" t="s">
        <v>82</v>
      </c>
      <c r="E270" s="1" t="s">
        <v>20</v>
      </c>
      <c r="F270" s="1" t="s">
        <v>21</v>
      </c>
      <c r="G270" s="2">
        <v>427</v>
      </c>
      <c r="H270" s="21" t="s">
        <v>34</v>
      </c>
      <c r="I270" s="2">
        <v>0</v>
      </c>
      <c r="J270" s="2">
        <v>10500</v>
      </c>
      <c r="K270" s="2">
        <v>220000</v>
      </c>
      <c r="L270" s="2" t="b">
        <v>1</v>
      </c>
      <c r="M270" s="1" t="s">
        <v>23</v>
      </c>
      <c r="N270" s="3">
        <v>43309</v>
      </c>
      <c r="O270" s="1" t="s">
        <v>23</v>
      </c>
      <c r="P270" s="24">
        <f t="shared" si="4"/>
        <v>43673</v>
      </c>
      <c r="R270"/>
    </row>
    <row r="271" spans="1:18" ht="12.75" customHeight="1" x14ac:dyDescent="0.4">
      <c r="A271" s="1" t="s">
        <v>35</v>
      </c>
      <c r="B271" s="1" t="s">
        <v>867</v>
      </c>
      <c r="C271" s="1" t="s">
        <v>868</v>
      </c>
      <c r="D271" s="1" t="s">
        <v>869</v>
      </c>
      <c r="E271" s="1" t="s">
        <v>869</v>
      </c>
      <c r="F271" s="1" t="s">
        <v>870</v>
      </c>
      <c r="G271" s="2">
        <v>754</v>
      </c>
      <c r="H271" s="21" t="s">
        <v>34</v>
      </c>
      <c r="I271" s="2">
        <v>0</v>
      </c>
      <c r="J271" s="2">
        <v>10716</v>
      </c>
      <c r="K271" s="2">
        <v>175000</v>
      </c>
      <c r="L271" s="2" t="b">
        <v>1</v>
      </c>
      <c r="M271" s="1" t="s">
        <v>23</v>
      </c>
      <c r="N271" s="3">
        <v>42944</v>
      </c>
      <c r="O271" s="1" t="s">
        <v>23</v>
      </c>
      <c r="P271" s="24">
        <f t="shared" si="4"/>
        <v>43673</v>
      </c>
      <c r="R271"/>
    </row>
    <row r="272" spans="1:18" ht="12.75" customHeight="1" x14ac:dyDescent="0.4">
      <c r="A272" s="1" t="s">
        <v>568</v>
      </c>
      <c r="B272" s="1" t="s">
        <v>667</v>
      </c>
      <c r="C272" s="1" t="s">
        <v>50</v>
      </c>
      <c r="D272" s="1" t="s">
        <v>935</v>
      </c>
      <c r="E272" s="1" t="s">
        <v>51</v>
      </c>
      <c r="F272" s="1" t="s">
        <v>40</v>
      </c>
      <c r="G272" s="2">
        <v>0</v>
      </c>
      <c r="H272" s="21" t="s">
        <v>34</v>
      </c>
      <c r="I272" s="2">
        <v>0</v>
      </c>
      <c r="J272" s="2">
        <v>11904</v>
      </c>
      <c r="K272" s="2">
        <v>315000</v>
      </c>
      <c r="L272" s="2" t="b">
        <v>0</v>
      </c>
      <c r="M272" s="1" t="s">
        <v>23</v>
      </c>
      <c r="N272" s="3">
        <v>42580</v>
      </c>
      <c r="O272" s="1" t="s">
        <v>23</v>
      </c>
      <c r="P272" s="24">
        <f t="shared" si="4"/>
        <v>43673</v>
      </c>
      <c r="R272"/>
    </row>
    <row r="273" spans="1:18" ht="12.75" customHeight="1" x14ac:dyDescent="0.4">
      <c r="A273" s="1" t="s">
        <v>334</v>
      </c>
      <c r="B273" s="1" t="s">
        <v>551</v>
      </c>
      <c r="C273" s="1" t="s">
        <v>68</v>
      </c>
      <c r="D273" s="1" t="s">
        <v>937</v>
      </c>
      <c r="E273" s="1" t="s">
        <v>69</v>
      </c>
      <c r="F273" s="1" t="s">
        <v>40</v>
      </c>
      <c r="G273" s="2">
        <v>690</v>
      </c>
      <c r="H273" s="21" t="s">
        <v>34</v>
      </c>
      <c r="I273" s="2">
        <v>0</v>
      </c>
      <c r="J273" s="2">
        <v>13548</v>
      </c>
      <c r="K273" s="2">
        <v>275000</v>
      </c>
      <c r="L273" s="2" t="b">
        <v>1</v>
      </c>
      <c r="M273" s="1" t="s">
        <v>23</v>
      </c>
      <c r="N273" s="3">
        <v>42944</v>
      </c>
      <c r="O273" s="1" t="s">
        <v>23</v>
      </c>
      <c r="P273" s="24">
        <f t="shared" si="4"/>
        <v>43673</v>
      </c>
      <c r="R273"/>
    </row>
    <row r="274" spans="1:18" ht="12.75" customHeight="1" x14ac:dyDescent="0.4">
      <c r="A274" s="1" t="s">
        <v>142</v>
      </c>
      <c r="B274" s="1" t="s">
        <v>867</v>
      </c>
      <c r="C274" s="1" t="s">
        <v>16</v>
      </c>
      <c r="D274" s="1" t="s">
        <v>869</v>
      </c>
      <c r="E274" s="1" t="s">
        <v>89</v>
      </c>
      <c r="F274" s="1" t="s">
        <v>261</v>
      </c>
      <c r="G274" s="2">
        <v>754</v>
      </c>
      <c r="H274" s="21" t="s">
        <v>205</v>
      </c>
      <c r="I274" s="2">
        <v>0</v>
      </c>
      <c r="J274" s="2">
        <v>10512</v>
      </c>
      <c r="K274" s="2">
        <v>175000</v>
      </c>
      <c r="L274" s="2" t="b">
        <v>0</v>
      </c>
      <c r="M274" s="1" t="s">
        <v>23</v>
      </c>
      <c r="N274" s="3">
        <v>42944</v>
      </c>
      <c r="O274" s="1" t="s">
        <v>23</v>
      </c>
      <c r="P274" s="24">
        <f t="shared" si="4"/>
        <v>43674</v>
      </c>
      <c r="R274"/>
    </row>
    <row r="275" spans="1:18" ht="12.75" customHeight="1" x14ac:dyDescent="0.4">
      <c r="A275" s="1" t="s">
        <v>35</v>
      </c>
      <c r="B275" s="1" t="s">
        <v>196</v>
      </c>
      <c r="C275" s="1" t="s">
        <v>197</v>
      </c>
      <c r="D275" s="1" t="s">
        <v>936</v>
      </c>
      <c r="E275" s="1" t="s">
        <v>198</v>
      </c>
      <c r="F275" s="1" t="s">
        <v>21</v>
      </c>
      <c r="G275" s="2">
        <v>439</v>
      </c>
      <c r="H275" s="21" t="s">
        <v>205</v>
      </c>
      <c r="I275" s="2">
        <v>0</v>
      </c>
      <c r="J275" s="2">
        <v>20412</v>
      </c>
      <c r="K275" s="2">
        <v>550000</v>
      </c>
      <c r="L275" s="2" t="b">
        <v>0</v>
      </c>
      <c r="M275" s="1" t="s">
        <v>23</v>
      </c>
      <c r="N275" s="3">
        <v>41484</v>
      </c>
      <c r="O275" s="1" t="s">
        <v>23</v>
      </c>
      <c r="P275" s="24">
        <f t="shared" si="4"/>
        <v>43674</v>
      </c>
      <c r="R275"/>
    </row>
    <row r="276" spans="1:18" ht="12.75" customHeight="1" x14ac:dyDescent="0.4">
      <c r="A276" s="1" t="s">
        <v>322</v>
      </c>
      <c r="B276" s="1" t="s">
        <v>551</v>
      </c>
      <c r="C276" s="1" t="s">
        <v>68</v>
      </c>
      <c r="D276" s="1" t="s">
        <v>937</v>
      </c>
      <c r="E276" s="1" t="s">
        <v>69</v>
      </c>
      <c r="F276" s="1" t="s">
        <v>75</v>
      </c>
      <c r="G276" s="2">
        <v>985</v>
      </c>
      <c r="H276" s="21" t="s">
        <v>646</v>
      </c>
      <c r="I276" s="2">
        <v>0</v>
      </c>
      <c r="J276" s="2">
        <v>17100</v>
      </c>
      <c r="K276" s="2">
        <v>350000</v>
      </c>
      <c r="L276" s="2" t="b">
        <v>0</v>
      </c>
      <c r="M276" s="1" t="s">
        <v>23</v>
      </c>
      <c r="N276" s="3">
        <v>43311</v>
      </c>
      <c r="O276" s="1" t="s">
        <v>23</v>
      </c>
      <c r="P276" s="24">
        <f t="shared" si="4"/>
        <v>43675</v>
      </c>
      <c r="R276"/>
    </row>
    <row r="277" spans="1:18" ht="12.75" customHeight="1" x14ac:dyDescent="0.4">
      <c r="A277" s="1" t="s">
        <v>192</v>
      </c>
      <c r="B277" s="1" t="s">
        <v>154</v>
      </c>
      <c r="C277" s="1" t="s">
        <v>161</v>
      </c>
      <c r="D277" s="1" t="s">
        <v>156</v>
      </c>
      <c r="E277" s="1" t="s">
        <v>69</v>
      </c>
      <c r="F277" s="1" t="s">
        <v>158</v>
      </c>
      <c r="G277" s="2">
        <v>495</v>
      </c>
      <c r="H277" s="21" t="s">
        <v>193</v>
      </c>
      <c r="I277" s="2">
        <v>0</v>
      </c>
      <c r="J277" s="2">
        <v>11436</v>
      </c>
      <c r="K277" s="2">
        <v>230000</v>
      </c>
      <c r="L277" s="2" t="b">
        <v>0</v>
      </c>
      <c r="M277" s="1" t="s">
        <v>23</v>
      </c>
      <c r="N277" s="3">
        <v>42947</v>
      </c>
      <c r="O277" s="1" t="s">
        <v>23</v>
      </c>
      <c r="P277" s="24">
        <f t="shared" si="4"/>
        <v>43676</v>
      </c>
      <c r="R277"/>
    </row>
    <row r="278" spans="1:18" ht="12.75" customHeight="1" x14ac:dyDescent="0.4">
      <c r="A278" s="1" t="s">
        <v>525</v>
      </c>
      <c r="B278" s="1" t="s">
        <v>446</v>
      </c>
      <c r="C278" s="1" t="s">
        <v>65</v>
      </c>
      <c r="D278" s="1" t="s">
        <v>935</v>
      </c>
      <c r="E278" s="1" t="s">
        <v>20</v>
      </c>
      <c r="F278" s="1" t="s">
        <v>37</v>
      </c>
      <c r="G278" s="2">
        <v>256</v>
      </c>
      <c r="H278" s="21" t="s">
        <v>193</v>
      </c>
      <c r="I278" s="2">
        <v>0</v>
      </c>
      <c r="J278" s="2">
        <v>11784</v>
      </c>
      <c r="K278" s="2">
        <v>260000</v>
      </c>
      <c r="L278" s="2" t="b">
        <v>1</v>
      </c>
      <c r="M278" s="1" t="s">
        <v>23</v>
      </c>
      <c r="N278" s="3">
        <v>40390</v>
      </c>
      <c r="O278" s="1" t="s">
        <v>23</v>
      </c>
      <c r="P278" s="24">
        <f t="shared" si="4"/>
        <v>43676</v>
      </c>
      <c r="R278"/>
    </row>
    <row r="279" spans="1:18" ht="12.75" customHeight="1" x14ac:dyDescent="0.4">
      <c r="A279" s="1" t="s">
        <v>29</v>
      </c>
      <c r="B279" s="1" t="s">
        <v>32</v>
      </c>
      <c r="C279" s="1" t="s">
        <v>19</v>
      </c>
      <c r="D279" s="1" t="s">
        <v>82</v>
      </c>
      <c r="E279" s="1" t="s">
        <v>20</v>
      </c>
      <c r="F279" s="1" t="s">
        <v>37</v>
      </c>
      <c r="G279" s="2">
        <v>362</v>
      </c>
      <c r="H279" s="21" t="s">
        <v>38</v>
      </c>
      <c r="I279" s="2">
        <v>0</v>
      </c>
      <c r="J279" s="2">
        <v>9600</v>
      </c>
      <c r="K279" s="2">
        <v>175000</v>
      </c>
      <c r="L279" s="2" t="b">
        <v>0</v>
      </c>
      <c r="M279" s="1" t="s">
        <v>23</v>
      </c>
      <c r="N279" s="3">
        <v>43313</v>
      </c>
      <c r="O279" s="1" t="s">
        <v>23</v>
      </c>
      <c r="P279" s="24">
        <f t="shared" si="4"/>
        <v>43677</v>
      </c>
      <c r="R279"/>
    </row>
    <row r="280" spans="1:18" ht="12.75" customHeight="1" x14ac:dyDescent="0.4">
      <c r="A280" s="1" t="s">
        <v>115</v>
      </c>
      <c r="B280" s="1" t="s">
        <v>551</v>
      </c>
      <c r="C280" s="1" t="s">
        <v>68</v>
      </c>
      <c r="D280" s="1" t="s">
        <v>937</v>
      </c>
      <c r="E280" s="1" t="s">
        <v>69</v>
      </c>
      <c r="F280" s="1" t="s">
        <v>21</v>
      </c>
      <c r="G280" s="2">
        <v>530</v>
      </c>
      <c r="H280" s="21" t="s">
        <v>38</v>
      </c>
      <c r="I280" s="2">
        <v>0</v>
      </c>
      <c r="J280" s="2">
        <v>10740</v>
      </c>
      <c r="K280" s="2">
        <v>237500</v>
      </c>
      <c r="L280" s="2" t="b">
        <v>1</v>
      </c>
      <c r="M280" s="1" t="s">
        <v>23</v>
      </c>
      <c r="N280" s="3">
        <v>43313</v>
      </c>
      <c r="O280" s="1" t="s">
        <v>23</v>
      </c>
      <c r="P280" s="24">
        <f t="shared" si="4"/>
        <v>43677</v>
      </c>
      <c r="R280"/>
    </row>
    <row r="281" spans="1:18" ht="12.75" customHeight="1" x14ac:dyDescent="0.4">
      <c r="A281" s="1" t="s">
        <v>594</v>
      </c>
      <c r="B281" s="1" t="s">
        <v>796</v>
      </c>
      <c r="C281" s="1" t="s">
        <v>405</v>
      </c>
      <c r="D281" s="1" t="s">
        <v>935</v>
      </c>
      <c r="E281" s="1" t="s">
        <v>20</v>
      </c>
      <c r="F281" s="1" t="s">
        <v>21</v>
      </c>
      <c r="G281" s="2">
        <v>322</v>
      </c>
      <c r="H281" s="21" t="s">
        <v>38</v>
      </c>
      <c r="I281" s="2">
        <v>0</v>
      </c>
      <c r="J281" s="2">
        <v>11680</v>
      </c>
      <c r="K281" s="2">
        <v>285000</v>
      </c>
      <c r="L281" s="2" t="b">
        <v>1</v>
      </c>
      <c r="M281" s="1" t="s">
        <v>23</v>
      </c>
      <c r="N281" s="3">
        <v>41737</v>
      </c>
      <c r="O281" s="1" t="s">
        <v>23</v>
      </c>
      <c r="P281" s="24">
        <f t="shared" si="4"/>
        <v>43677</v>
      </c>
      <c r="R281"/>
    </row>
    <row r="282" spans="1:18" ht="12.75" customHeight="1" x14ac:dyDescent="0.4">
      <c r="A282" s="1" t="s">
        <v>582</v>
      </c>
      <c r="B282" s="1" t="s">
        <v>551</v>
      </c>
      <c r="C282" s="1" t="s">
        <v>68</v>
      </c>
      <c r="D282" s="1" t="s">
        <v>937</v>
      </c>
      <c r="E282" s="1" t="s">
        <v>69</v>
      </c>
      <c r="F282" s="1" t="s">
        <v>72</v>
      </c>
      <c r="G282" s="2">
        <v>850</v>
      </c>
      <c r="H282" s="21" t="s">
        <v>38</v>
      </c>
      <c r="I282" s="2">
        <v>0</v>
      </c>
      <c r="J282" s="2">
        <v>14928</v>
      </c>
      <c r="K282" s="2">
        <v>310000</v>
      </c>
      <c r="L282" s="2" t="b">
        <v>1</v>
      </c>
      <c r="M282" s="1" t="s">
        <v>23</v>
      </c>
      <c r="N282" s="3">
        <v>41811</v>
      </c>
      <c r="O282" s="1" t="s">
        <v>23</v>
      </c>
      <c r="P282" s="24">
        <f t="shared" si="4"/>
        <v>43677</v>
      </c>
      <c r="R282"/>
    </row>
    <row r="283" spans="1:18" ht="12.75" customHeight="1" x14ac:dyDescent="0.4">
      <c r="A283" s="1" t="s">
        <v>44</v>
      </c>
      <c r="B283" s="1" t="s">
        <v>300</v>
      </c>
      <c r="C283" s="1" t="s">
        <v>55</v>
      </c>
      <c r="D283" s="1" t="s">
        <v>935</v>
      </c>
      <c r="E283" s="1" t="s">
        <v>56</v>
      </c>
      <c r="F283" s="1" t="s">
        <v>40</v>
      </c>
      <c r="G283" s="2">
        <v>690</v>
      </c>
      <c r="H283" s="21" t="s">
        <v>38</v>
      </c>
      <c r="I283" s="2">
        <v>0</v>
      </c>
      <c r="J283" s="2">
        <v>15036</v>
      </c>
      <c r="K283" s="2">
        <v>385000</v>
      </c>
      <c r="L283" s="2" t="b">
        <v>1</v>
      </c>
      <c r="M283" s="1" t="s">
        <v>23</v>
      </c>
      <c r="N283" s="3">
        <v>39935</v>
      </c>
      <c r="O283" s="1" t="s">
        <v>23</v>
      </c>
      <c r="P283" s="24">
        <f t="shared" si="4"/>
        <v>43677</v>
      </c>
      <c r="R283"/>
    </row>
    <row r="284" spans="1:18" ht="12.75" customHeight="1" x14ac:dyDescent="0.4">
      <c r="A284" s="1" t="s">
        <v>31</v>
      </c>
      <c r="B284" s="1" t="s">
        <v>551</v>
      </c>
      <c r="C284" s="1" t="s">
        <v>68</v>
      </c>
      <c r="D284" s="1" t="s">
        <v>937</v>
      </c>
      <c r="E284" s="1" t="s">
        <v>69</v>
      </c>
      <c r="F284" s="1" t="s">
        <v>70</v>
      </c>
      <c r="G284" s="2">
        <v>1070</v>
      </c>
      <c r="H284" s="21" t="s">
        <v>38</v>
      </c>
      <c r="I284" s="2">
        <v>0</v>
      </c>
      <c r="J284" s="2">
        <v>16512</v>
      </c>
      <c r="K284" s="2">
        <v>375000</v>
      </c>
      <c r="L284" s="2" t="b">
        <v>1</v>
      </c>
      <c r="M284" s="1" t="s">
        <v>23</v>
      </c>
      <c r="N284" s="3">
        <v>39478</v>
      </c>
      <c r="O284" s="1" t="s">
        <v>23</v>
      </c>
      <c r="P284" s="24">
        <f t="shared" si="4"/>
        <v>43677</v>
      </c>
      <c r="R284"/>
    </row>
    <row r="285" spans="1:18" ht="12.75" customHeight="1" x14ac:dyDescent="0.4">
      <c r="A285" s="1" t="s">
        <v>524</v>
      </c>
      <c r="B285" s="1" t="s">
        <v>446</v>
      </c>
      <c r="C285" s="1" t="s">
        <v>65</v>
      </c>
      <c r="D285" s="1" t="s">
        <v>935</v>
      </c>
      <c r="E285" s="1" t="s">
        <v>20</v>
      </c>
      <c r="F285" s="1" t="s">
        <v>21</v>
      </c>
      <c r="G285" s="2">
        <v>527</v>
      </c>
      <c r="H285" s="21" t="s">
        <v>38</v>
      </c>
      <c r="I285" s="2">
        <v>0</v>
      </c>
      <c r="J285" s="2">
        <v>16836</v>
      </c>
      <c r="K285" s="2">
        <v>390000</v>
      </c>
      <c r="L285" s="2" t="b">
        <v>1</v>
      </c>
      <c r="M285" s="1" t="s">
        <v>23</v>
      </c>
      <c r="N285" s="3">
        <v>42583</v>
      </c>
      <c r="O285" s="1" t="s">
        <v>23</v>
      </c>
      <c r="P285" s="24">
        <f t="shared" si="4"/>
        <v>43677</v>
      </c>
      <c r="R285"/>
    </row>
    <row r="286" spans="1:18" ht="12.75" customHeight="1" x14ac:dyDescent="0.4">
      <c r="A286" s="1" t="s">
        <v>97</v>
      </c>
      <c r="B286" s="1" t="s">
        <v>551</v>
      </c>
      <c r="C286" s="1" t="s">
        <v>68</v>
      </c>
      <c r="D286" s="1" t="s">
        <v>937</v>
      </c>
      <c r="E286" s="1" t="s">
        <v>69</v>
      </c>
      <c r="F286" s="1" t="s">
        <v>70</v>
      </c>
      <c r="G286" s="2">
        <v>1060</v>
      </c>
      <c r="H286" s="21" t="s">
        <v>583</v>
      </c>
      <c r="I286" s="2">
        <v>0</v>
      </c>
      <c r="J286" s="2">
        <v>16860</v>
      </c>
      <c r="K286" s="2">
        <v>375000</v>
      </c>
      <c r="L286" s="2" t="b">
        <v>0</v>
      </c>
      <c r="M286" s="1" t="s">
        <v>23</v>
      </c>
      <c r="N286" s="3">
        <v>39234</v>
      </c>
      <c r="O286" s="1" t="s">
        <v>23</v>
      </c>
      <c r="P286" s="24">
        <f t="shared" si="4"/>
        <v>43677</v>
      </c>
      <c r="R286"/>
    </row>
    <row r="287" spans="1:18" ht="12.75" customHeight="1" x14ac:dyDescent="0.4">
      <c r="A287" s="1" t="s">
        <v>119</v>
      </c>
      <c r="B287" s="1" t="s">
        <v>551</v>
      </c>
      <c r="C287" s="1" t="s">
        <v>68</v>
      </c>
      <c r="D287" s="1" t="s">
        <v>937</v>
      </c>
      <c r="E287" s="1" t="s">
        <v>69</v>
      </c>
      <c r="F287" s="1" t="s">
        <v>70</v>
      </c>
      <c r="G287" s="2">
        <v>1070</v>
      </c>
      <c r="H287" s="21" t="s">
        <v>38</v>
      </c>
      <c r="I287" s="2">
        <v>0</v>
      </c>
      <c r="J287" s="2">
        <v>17184</v>
      </c>
      <c r="K287" s="2">
        <v>375000</v>
      </c>
      <c r="L287" s="2" t="b">
        <v>1</v>
      </c>
      <c r="M287" s="1" t="s">
        <v>23</v>
      </c>
      <c r="N287" s="3">
        <v>40240</v>
      </c>
      <c r="O287" s="1" t="s">
        <v>23</v>
      </c>
      <c r="P287" s="24">
        <f t="shared" si="4"/>
        <v>43677</v>
      </c>
      <c r="R287"/>
    </row>
    <row r="288" spans="1:18" ht="12.75" customHeight="1" x14ac:dyDescent="0.4">
      <c r="A288" s="1" t="s">
        <v>289</v>
      </c>
      <c r="B288" s="1" t="s">
        <v>895</v>
      </c>
      <c r="C288" s="1" t="s">
        <v>60</v>
      </c>
      <c r="D288" s="1" t="s">
        <v>936</v>
      </c>
      <c r="E288" s="1" t="s">
        <v>108</v>
      </c>
      <c r="F288" s="1" t="s">
        <v>21</v>
      </c>
      <c r="G288" s="2">
        <v>621</v>
      </c>
      <c r="H288" s="21" t="s">
        <v>38</v>
      </c>
      <c r="I288" s="2">
        <v>0</v>
      </c>
      <c r="J288" s="2">
        <v>24475</v>
      </c>
      <c r="K288" s="2">
        <v>600000</v>
      </c>
      <c r="L288" s="2" t="b">
        <v>0</v>
      </c>
      <c r="M288" s="1" t="s">
        <v>16</v>
      </c>
      <c r="N288" s="3">
        <v>42217</v>
      </c>
      <c r="O288" s="1" t="s">
        <v>23</v>
      </c>
      <c r="P288" s="24">
        <f t="shared" si="4"/>
        <v>43677</v>
      </c>
      <c r="R288"/>
    </row>
    <row r="289" spans="1:18" ht="12.75" customHeight="1" x14ac:dyDescent="0.4">
      <c r="A289" s="1" t="s">
        <v>97</v>
      </c>
      <c r="B289" s="1" t="s">
        <v>895</v>
      </c>
      <c r="C289" s="1" t="s">
        <v>60</v>
      </c>
      <c r="D289" s="1" t="s">
        <v>936</v>
      </c>
      <c r="E289" s="1" t="s">
        <v>108</v>
      </c>
      <c r="F289" s="1" t="s">
        <v>40</v>
      </c>
      <c r="G289" s="2">
        <v>770</v>
      </c>
      <c r="H289" s="21" t="s">
        <v>38</v>
      </c>
      <c r="I289" s="2">
        <v>0</v>
      </c>
      <c r="J289" s="2">
        <v>29120</v>
      </c>
      <c r="K289" s="2">
        <v>785000</v>
      </c>
      <c r="L289" s="2" t="b">
        <v>0</v>
      </c>
      <c r="M289" s="1" t="s">
        <v>16</v>
      </c>
      <c r="N289" s="3">
        <v>43313</v>
      </c>
      <c r="O289" s="1" t="s">
        <v>23</v>
      </c>
      <c r="P289" s="24">
        <f t="shared" si="4"/>
        <v>43677</v>
      </c>
      <c r="R289"/>
    </row>
    <row r="290" spans="1:18" ht="12.75" customHeight="1" x14ac:dyDescent="0.4">
      <c r="A290" s="1" t="s">
        <v>334</v>
      </c>
      <c r="B290" s="1" t="s">
        <v>370</v>
      </c>
      <c r="C290" s="1" t="s">
        <v>371</v>
      </c>
      <c r="D290" s="1" t="s">
        <v>936</v>
      </c>
      <c r="E290" s="1" t="s">
        <v>372</v>
      </c>
      <c r="F290" s="1" t="s">
        <v>40</v>
      </c>
      <c r="G290" s="2">
        <v>962</v>
      </c>
      <c r="H290" s="21" t="s">
        <v>38</v>
      </c>
      <c r="I290" s="2">
        <v>0</v>
      </c>
      <c r="J290" s="2">
        <v>32136</v>
      </c>
      <c r="K290" s="2">
        <v>900000</v>
      </c>
      <c r="L290" s="2" t="b">
        <v>1</v>
      </c>
      <c r="M290" s="1" t="s">
        <v>23</v>
      </c>
      <c r="N290" s="3">
        <v>41122</v>
      </c>
      <c r="O290" s="1" t="s">
        <v>23</v>
      </c>
      <c r="P290" s="24">
        <f t="shared" si="4"/>
        <v>43677</v>
      </c>
      <c r="R290"/>
    </row>
    <row r="291" spans="1:18" ht="12.75" customHeight="1" x14ac:dyDescent="0.4">
      <c r="A291" s="1" t="s">
        <v>39</v>
      </c>
      <c r="B291" s="1" t="s">
        <v>895</v>
      </c>
      <c r="C291" s="1" t="s">
        <v>60</v>
      </c>
      <c r="D291" s="1" t="s">
        <v>936</v>
      </c>
      <c r="E291" s="1" t="s">
        <v>108</v>
      </c>
      <c r="F291" s="1" t="s">
        <v>222</v>
      </c>
      <c r="G291" s="2">
        <v>984</v>
      </c>
      <c r="H291" s="21" t="s">
        <v>38</v>
      </c>
      <c r="I291" s="2">
        <v>0</v>
      </c>
      <c r="J291" s="2">
        <v>36140</v>
      </c>
      <c r="K291" s="2">
        <v>875000</v>
      </c>
      <c r="L291" s="2" t="b">
        <v>0</v>
      </c>
      <c r="M291" s="1" t="s">
        <v>16</v>
      </c>
      <c r="N291" s="3">
        <v>43313</v>
      </c>
      <c r="O291" s="1" t="s">
        <v>23</v>
      </c>
      <c r="P291" s="24">
        <f t="shared" si="4"/>
        <v>43677</v>
      </c>
      <c r="R291"/>
    </row>
    <row r="292" spans="1:18" ht="12.75" customHeight="1" x14ac:dyDescent="0.4">
      <c r="A292" s="1" t="s">
        <v>29</v>
      </c>
      <c r="B292" s="1" t="s">
        <v>211</v>
      </c>
      <c r="C292" s="1" t="s">
        <v>197</v>
      </c>
      <c r="D292" s="1" t="s">
        <v>936</v>
      </c>
      <c r="E292" s="1" t="s">
        <v>198</v>
      </c>
      <c r="F292" s="1" t="s">
        <v>103</v>
      </c>
      <c r="G292" s="2">
        <v>831</v>
      </c>
      <c r="H292" s="21" t="s">
        <v>38</v>
      </c>
      <c r="I292" s="2">
        <v>0</v>
      </c>
      <c r="J292" s="2">
        <v>36400</v>
      </c>
      <c r="K292" s="2">
        <v>1100000</v>
      </c>
      <c r="L292" s="2" t="b">
        <v>1</v>
      </c>
      <c r="M292" s="1" t="s">
        <v>23</v>
      </c>
      <c r="N292" s="3">
        <v>43313</v>
      </c>
      <c r="O292" s="1" t="s">
        <v>23</v>
      </c>
      <c r="P292" s="24">
        <f t="shared" si="4"/>
        <v>43677</v>
      </c>
      <c r="R292"/>
    </row>
    <row r="293" spans="1:18" ht="12.75" customHeight="1" x14ac:dyDescent="0.4">
      <c r="A293" s="1" t="s">
        <v>42</v>
      </c>
      <c r="B293" s="1" t="s">
        <v>713</v>
      </c>
      <c r="C293" s="1" t="s">
        <v>85</v>
      </c>
      <c r="D293" s="1" t="s">
        <v>86</v>
      </c>
      <c r="E293" s="1" t="s">
        <v>86</v>
      </c>
      <c r="F293" s="1" t="s">
        <v>714</v>
      </c>
      <c r="G293" s="2">
        <v>1096</v>
      </c>
      <c r="H293" s="21" t="s">
        <v>425</v>
      </c>
      <c r="I293" s="2">
        <v>0</v>
      </c>
      <c r="J293" s="2">
        <v>13200</v>
      </c>
      <c r="K293" s="2">
        <v>270000</v>
      </c>
      <c r="L293" s="2" t="b">
        <v>0</v>
      </c>
      <c r="M293" s="1" t="s">
        <v>23</v>
      </c>
      <c r="N293" s="3">
        <v>43318</v>
      </c>
      <c r="O293" s="1" t="s">
        <v>23</v>
      </c>
      <c r="P293" s="24">
        <f t="shared" si="4"/>
        <v>43682</v>
      </c>
      <c r="R293"/>
    </row>
    <row r="294" spans="1:18" ht="12.75" customHeight="1" x14ac:dyDescent="0.4">
      <c r="A294" s="1" t="s">
        <v>423</v>
      </c>
      <c r="B294" s="1" t="s">
        <v>415</v>
      </c>
      <c r="C294" s="1" t="s">
        <v>416</v>
      </c>
      <c r="D294" s="1" t="s">
        <v>936</v>
      </c>
      <c r="E294" s="1" t="s">
        <v>424</v>
      </c>
      <c r="F294" s="1" t="s">
        <v>21</v>
      </c>
      <c r="G294" s="2">
        <v>729</v>
      </c>
      <c r="H294" s="21" t="s">
        <v>425</v>
      </c>
      <c r="I294" s="2">
        <v>0</v>
      </c>
      <c r="J294" s="2">
        <v>22542</v>
      </c>
      <c r="K294" s="2">
        <v>710000</v>
      </c>
      <c r="L294" s="2" t="b">
        <v>1</v>
      </c>
      <c r="M294" s="1" t="s">
        <v>23</v>
      </c>
      <c r="N294" s="3">
        <v>42588</v>
      </c>
      <c r="O294" s="1" t="s">
        <v>23</v>
      </c>
      <c r="P294" s="24">
        <f t="shared" si="4"/>
        <v>43682</v>
      </c>
      <c r="R294"/>
    </row>
    <row r="295" spans="1:18" ht="12.75" customHeight="1" x14ac:dyDescent="0.4">
      <c r="A295" s="1" t="s">
        <v>128</v>
      </c>
      <c r="B295" s="1" t="s">
        <v>854</v>
      </c>
      <c r="C295" s="1" t="s">
        <v>117</v>
      </c>
      <c r="D295" s="1" t="s">
        <v>936</v>
      </c>
      <c r="E295" s="1" t="s">
        <v>797</v>
      </c>
      <c r="F295" s="1" t="s">
        <v>103</v>
      </c>
      <c r="G295" s="2">
        <v>907</v>
      </c>
      <c r="H295" s="21" t="s">
        <v>425</v>
      </c>
      <c r="I295" s="2">
        <v>0</v>
      </c>
      <c r="J295" s="2">
        <v>30600</v>
      </c>
      <c r="K295" s="2">
        <v>719000</v>
      </c>
      <c r="L295" s="2" t="b">
        <v>0</v>
      </c>
      <c r="M295" s="1" t="s">
        <v>23</v>
      </c>
      <c r="N295" s="3">
        <v>42951</v>
      </c>
      <c r="O295" s="1" t="s">
        <v>23</v>
      </c>
      <c r="P295" s="24">
        <f t="shared" si="4"/>
        <v>43682</v>
      </c>
      <c r="R295"/>
    </row>
    <row r="296" spans="1:18" ht="12.75" customHeight="1" x14ac:dyDescent="0.4">
      <c r="A296" s="1" t="s">
        <v>135</v>
      </c>
      <c r="B296" s="1" t="s">
        <v>867</v>
      </c>
      <c r="C296" s="1" t="s">
        <v>868</v>
      </c>
      <c r="D296" s="1" t="s">
        <v>869</v>
      </c>
      <c r="E296" s="1" t="s">
        <v>89</v>
      </c>
      <c r="F296" s="1" t="s">
        <v>261</v>
      </c>
      <c r="G296" s="2">
        <v>0</v>
      </c>
      <c r="H296" s="21" t="s">
        <v>668</v>
      </c>
      <c r="I296" s="2">
        <v>0</v>
      </c>
      <c r="J296" s="2">
        <v>10800</v>
      </c>
      <c r="K296" s="2">
        <v>175000</v>
      </c>
      <c r="L296" s="2" t="b">
        <v>0</v>
      </c>
      <c r="M296" s="1" t="s">
        <v>23</v>
      </c>
      <c r="N296" s="3">
        <v>41494</v>
      </c>
      <c r="O296" s="1" t="s">
        <v>23</v>
      </c>
      <c r="P296" s="24">
        <f t="shared" si="4"/>
        <v>43684</v>
      </c>
      <c r="R296"/>
    </row>
    <row r="297" spans="1:18" ht="12.75" customHeight="1" x14ac:dyDescent="0.4">
      <c r="A297" s="1" t="s">
        <v>109</v>
      </c>
      <c r="B297" s="1" t="s">
        <v>667</v>
      </c>
      <c r="C297" s="1" t="s">
        <v>50</v>
      </c>
      <c r="D297" s="1" t="s">
        <v>935</v>
      </c>
      <c r="E297" s="1" t="s">
        <v>51</v>
      </c>
      <c r="F297" s="1" t="s">
        <v>40</v>
      </c>
      <c r="G297" s="2">
        <v>0</v>
      </c>
      <c r="H297" s="21" t="s">
        <v>668</v>
      </c>
      <c r="I297" s="2">
        <v>0</v>
      </c>
      <c r="J297" s="2">
        <v>12096</v>
      </c>
      <c r="K297" s="2">
        <v>315000</v>
      </c>
      <c r="L297" s="2" t="b">
        <v>0</v>
      </c>
      <c r="M297" s="1" t="s">
        <v>16</v>
      </c>
      <c r="N297" s="3">
        <v>43320</v>
      </c>
      <c r="O297" s="1" t="s">
        <v>23</v>
      </c>
      <c r="P297" s="24">
        <f t="shared" si="4"/>
        <v>43684</v>
      </c>
      <c r="R297"/>
    </row>
    <row r="298" spans="1:18" ht="12.75" customHeight="1" x14ac:dyDescent="0.4">
      <c r="A298" s="1" t="s">
        <v>31</v>
      </c>
      <c r="B298" s="1" t="s">
        <v>895</v>
      </c>
      <c r="C298" s="1" t="s">
        <v>60</v>
      </c>
      <c r="D298" s="1" t="s">
        <v>936</v>
      </c>
      <c r="E298" s="1" t="s">
        <v>108</v>
      </c>
      <c r="F298" s="1" t="s">
        <v>40</v>
      </c>
      <c r="G298" s="2">
        <v>722</v>
      </c>
      <c r="H298" s="21" t="s">
        <v>668</v>
      </c>
      <c r="I298" s="2">
        <v>0</v>
      </c>
      <c r="J298" s="2">
        <v>46228</v>
      </c>
      <c r="K298" s="2">
        <v>785000</v>
      </c>
      <c r="L298" s="2" t="b">
        <v>0</v>
      </c>
      <c r="M298" s="1" t="s">
        <v>16</v>
      </c>
      <c r="N298" s="3">
        <v>43547</v>
      </c>
      <c r="O298" s="1" t="s">
        <v>23</v>
      </c>
      <c r="P298" s="24">
        <f t="shared" si="4"/>
        <v>43684</v>
      </c>
      <c r="R298"/>
    </row>
    <row r="299" spans="1:18" ht="12.75" customHeight="1" x14ac:dyDescent="0.4">
      <c r="A299" s="1" t="s">
        <v>560</v>
      </c>
      <c r="B299" s="1" t="s">
        <v>551</v>
      </c>
      <c r="C299" s="1" t="s">
        <v>68</v>
      </c>
      <c r="D299" s="1" t="s">
        <v>937</v>
      </c>
      <c r="E299" s="1" t="s">
        <v>69</v>
      </c>
      <c r="F299" s="1" t="s">
        <v>21</v>
      </c>
      <c r="G299" s="2">
        <v>490</v>
      </c>
      <c r="H299" s="21" t="s">
        <v>319</v>
      </c>
      <c r="I299" s="2">
        <v>0</v>
      </c>
      <c r="J299" s="2">
        <v>12000</v>
      </c>
      <c r="K299" s="2">
        <v>237500</v>
      </c>
      <c r="L299" s="2" t="b">
        <v>1</v>
      </c>
      <c r="M299" s="1" t="s">
        <v>23</v>
      </c>
      <c r="N299" s="3">
        <v>43199</v>
      </c>
      <c r="O299" s="1" t="s">
        <v>23</v>
      </c>
      <c r="P299" s="24">
        <f t="shared" si="4"/>
        <v>43685</v>
      </c>
      <c r="R299"/>
    </row>
    <row r="300" spans="1:18" ht="12.75" customHeight="1" x14ac:dyDescent="0.4">
      <c r="A300" s="1" t="s">
        <v>598</v>
      </c>
      <c r="B300" s="1" t="s">
        <v>718</v>
      </c>
      <c r="C300" s="1" t="s">
        <v>721</v>
      </c>
      <c r="D300" s="1" t="s">
        <v>936</v>
      </c>
      <c r="E300" s="1" t="s">
        <v>725</v>
      </c>
      <c r="F300" s="1" t="s">
        <v>350</v>
      </c>
      <c r="G300" s="2">
        <v>290</v>
      </c>
      <c r="H300" s="21" t="s">
        <v>319</v>
      </c>
      <c r="I300" s="2">
        <v>0</v>
      </c>
      <c r="J300" s="2">
        <v>18720</v>
      </c>
      <c r="K300" s="2">
        <v>390000</v>
      </c>
      <c r="L300" s="2" t="b">
        <v>1</v>
      </c>
      <c r="M300" s="1" t="s">
        <v>23</v>
      </c>
      <c r="N300" s="3">
        <v>43321</v>
      </c>
      <c r="O300" s="1" t="s">
        <v>23</v>
      </c>
      <c r="P300" s="24">
        <f t="shared" si="4"/>
        <v>43685</v>
      </c>
      <c r="R300"/>
    </row>
    <row r="301" spans="1:18" ht="12.75" customHeight="1" x14ac:dyDescent="0.4">
      <c r="A301" s="1" t="s">
        <v>318</v>
      </c>
      <c r="B301" s="1" t="s">
        <v>314</v>
      </c>
      <c r="C301" s="1" t="s">
        <v>60</v>
      </c>
      <c r="D301" s="1" t="s">
        <v>936</v>
      </c>
      <c r="E301" s="1" t="s">
        <v>61</v>
      </c>
      <c r="F301" s="1" t="s">
        <v>62</v>
      </c>
      <c r="G301" s="2">
        <v>977</v>
      </c>
      <c r="H301" s="21" t="s">
        <v>319</v>
      </c>
      <c r="I301" s="2">
        <v>0</v>
      </c>
      <c r="J301" s="2">
        <v>30900</v>
      </c>
      <c r="K301" s="2">
        <v>870000</v>
      </c>
      <c r="L301" s="2" t="b">
        <v>0</v>
      </c>
      <c r="M301" s="1" t="s">
        <v>23</v>
      </c>
      <c r="N301" s="3">
        <v>42591</v>
      </c>
      <c r="O301" s="1" t="s">
        <v>23</v>
      </c>
      <c r="P301" s="24">
        <f t="shared" si="4"/>
        <v>43685</v>
      </c>
      <c r="R301"/>
    </row>
    <row r="302" spans="1:18" ht="12.75" customHeight="1" x14ac:dyDescent="0.4">
      <c r="A302" s="1" t="s">
        <v>566</v>
      </c>
      <c r="B302" s="1" t="s">
        <v>551</v>
      </c>
      <c r="C302" s="1" t="s">
        <v>68</v>
      </c>
      <c r="D302" s="1" t="s">
        <v>937</v>
      </c>
      <c r="E302" s="1" t="s">
        <v>69</v>
      </c>
      <c r="F302" s="1" t="s">
        <v>21</v>
      </c>
      <c r="G302" s="2">
        <v>590</v>
      </c>
      <c r="H302" s="21" t="s">
        <v>567</v>
      </c>
      <c r="I302" s="2">
        <v>0</v>
      </c>
      <c r="J302" s="2">
        <v>11580</v>
      </c>
      <c r="K302" s="2">
        <v>237500</v>
      </c>
      <c r="L302" s="2" t="b">
        <v>0</v>
      </c>
      <c r="M302" s="1" t="s">
        <v>23</v>
      </c>
      <c r="N302" s="3">
        <v>42226</v>
      </c>
      <c r="O302" s="1" t="s">
        <v>23</v>
      </c>
      <c r="P302" s="24">
        <f t="shared" si="4"/>
        <v>43686</v>
      </c>
      <c r="R302"/>
    </row>
    <row r="303" spans="1:18" ht="12.75" customHeight="1" x14ac:dyDescent="0.4">
      <c r="A303" s="1" t="s">
        <v>24</v>
      </c>
      <c r="B303" s="1" t="s">
        <v>766</v>
      </c>
      <c r="C303" s="1" t="s">
        <v>121</v>
      </c>
      <c r="D303" s="1" t="s">
        <v>936</v>
      </c>
      <c r="E303" s="1" t="s">
        <v>427</v>
      </c>
      <c r="F303" s="1" t="s">
        <v>126</v>
      </c>
      <c r="G303" s="2">
        <v>1033</v>
      </c>
      <c r="H303" s="21" t="s">
        <v>567</v>
      </c>
      <c r="I303" s="2">
        <v>0</v>
      </c>
      <c r="J303" s="2">
        <v>46540</v>
      </c>
      <c r="K303" s="2">
        <v>1500000</v>
      </c>
      <c r="L303" s="2" t="b">
        <v>0</v>
      </c>
      <c r="M303" s="1" t="s">
        <v>23</v>
      </c>
      <c r="N303" s="3">
        <v>43322</v>
      </c>
      <c r="O303" s="1" t="s">
        <v>23</v>
      </c>
      <c r="P303" s="24">
        <f t="shared" si="4"/>
        <v>43686</v>
      </c>
      <c r="R303"/>
    </row>
    <row r="304" spans="1:18" ht="12.75" customHeight="1" x14ac:dyDescent="0.4">
      <c r="A304" s="1" t="s">
        <v>48</v>
      </c>
      <c r="B304" s="1" t="s">
        <v>698</v>
      </c>
      <c r="C304" s="1" t="s">
        <v>85</v>
      </c>
      <c r="D304" s="1" t="s">
        <v>86</v>
      </c>
      <c r="E304" s="1" t="s">
        <v>89</v>
      </c>
      <c r="F304" s="1" t="s">
        <v>274</v>
      </c>
      <c r="G304" s="2">
        <v>495</v>
      </c>
      <c r="H304" s="21" t="s">
        <v>712</v>
      </c>
      <c r="I304" s="2">
        <v>0</v>
      </c>
      <c r="J304" s="2">
        <v>8580</v>
      </c>
      <c r="K304" s="2">
        <v>135000</v>
      </c>
      <c r="L304" s="2" t="b">
        <v>0</v>
      </c>
      <c r="M304" s="1" t="s">
        <v>23</v>
      </c>
      <c r="N304" s="3">
        <v>43323</v>
      </c>
      <c r="O304" s="1" t="s">
        <v>23</v>
      </c>
      <c r="P304" s="24">
        <f t="shared" si="4"/>
        <v>43687</v>
      </c>
      <c r="R304"/>
    </row>
    <row r="305" spans="1:18" ht="12.75" customHeight="1" x14ac:dyDescent="0.4">
      <c r="A305" s="1" t="s">
        <v>46</v>
      </c>
      <c r="B305" s="1" t="s">
        <v>718</v>
      </c>
      <c r="C305" s="1" t="s">
        <v>719</v>
      </c>
      <c r="D305" s="1" t="s">
        <v>936</v>
      </c>
      <c r="E305" s="1" t="s">
        <v>108</v>
      </c>
      <c r="F305" s="1" t="s">
        <v>37</v>
      </c>
      <c r="G305" s="2">
        <v>230</v>
      </c>
      <c r="H305" s="21" t="s">
        <v>712</v>
      </c>
      <c r="I305" s="2">
        <v>0</v>
      </c>
      <c r="J305" s="2">
        <v>15080</v>
      </c>
      <c r="K305" s="2">
        <v>320000</v>
      </c>
      <c r="L305" s="2" t="b">
        <v>0</v>
      </c>
      <c r="M305" s="1" t="s">
        <v>23</v>
      </c>
      <c r="N305" s="3">
        <v>43323</v>
      </c>
      <c r="O305" s="1" t="s">
        <v>23</v>
      </c>
      <c r="P305" s="24">
        <f t="shared" si="4"/>
        <v>43687</v>
      </c>
      <c r="R305"/>
    </row>
    <row r="306" spans="1:18" ht="12.75" customHeight="1" x14ac:dyDescent="0.4">
      <c r="A306" s="1" t="s">
        <v>170</v>
      </c>
      <c r="B306" s="1" t="s">
        <v>781</v>
      </c>
      <c r="C306" s="1" t="s">
        <v>782</v>
      </c>
      <c r="D306" s="1" t="s">
        <v>935</v>
      </c>
      <c r="E306" s="1" t="s">
        <v>102</v>
      </c>
      <c r="F306" s="1" t="s">
        <v>103</v>
      </c>
      <c r="G306" s="2">
        <v>1010</v>
      </c>
      <c r="H306" s="21" t="s">
        <v>712</v>
      </c>
      <c r="I306" s="2">
        <v>0</v>
      </c>
      <c r="J306" s="2">
        <v>23400</v>
      </c>
      <c r="K306" s="2">
        <v>800000</v>
      </c>
      <c r="L306" s="2" t="b">
        <v>0</v>
      </c>
      <c r="M306" s="1" t="s">
        <v>23</v>
      </c>
      <c r="N306" s="3">
        <v>43535</v>
      </c>
      <c r="O306" s="1" t="s">
        <v>23</v>
      </c>
      <c r="P306" s="24">
        <f t="shared" si="4"/>
        <v>43687</v>
      </c>
      <c r="R306"/>
    </row>
    <row r="307" spans="1:18" ht="12.75" customHeight="1" x14ac:dyDescent="0.4">
      <c r="A307" s="1" t="s">
        <v>24</v>
      </c>
      <c r="B307" s="1" t="s">
        <v>895</v>
      </c>
      <c r="C307" s="1" t="s">
        <v>60</v>
      </c>
      <c r="D307" s="1" t="s">
        <v>936</v>
      </c>
      <c r="E307" s="1" t="s">
        <v>108</v>
      </c>
      <c r="F307" s="1" t="s">
        <v>21</v>
      </c>
      <c r="G307" s="2">
        <v>560</v>
      </c>
      <c r="H307" s="21" t="s">
        <v>712</v>
      </c>
      <c r="I307" s="2">
        <v>0</v>
      </c>
      <c r="J307" s="2">
        <v>23477</v>
      </c>
      <c r="K307" s="2">
        <v>600000</v>
      </c>
      <c r="L307" s="2" t="b">
        <v>0</v>
      </c>
      <c r="M307" s="1" t="s">
        <v>16</v>
      </c>
      <c r="N307" s="3">
        <v>43323</v>
      </c>
      <c r="O307" s="1" t="s">
        <v>23</v>
      </c>
      <c r="P307" s="24">
        <f t="shared" si="4"/>
        <v>43687</v>
      </c>
      <c r="R307"/>
    </row>
    <row r="308" spans="1:18" ht="12.75" customHeight="1" x14ac:dyDescent="0.4">
      <c r="A308" s="1" t="s">
        <v>42</v>
      </c>
      <c r="B308" s="1" t="s">
        <v>895</v>
      </c>
      <c r="C308" s="1" t="s">
        <v>60</v>
      </c>
      <c r="D308" s="1" t="s">
        <v>936</v>
      </c>
      <c r="E308" s="1" t="s">
        <v>108</v>
      </c>
      <c r="F308" s="1" t="s">
        <v>21</v>
      </c>
      <c r="G308" s="2">
        <v>650</v>
      </c>
      <c r="H308" s="21" t="s">
        <v>712</v>
      </c>
      <c r="I308" s="2">
        <v>0</v>
      </c>
      <c r="J308" s="2">
        <v>50960</v>
      </c>
      <c r="K308" s="2">
        <v>600000</v>
      </c>
      <c r="L308" s="2" t="b">
        <v>0</v>
      </c>
      <c r="M308" s="1" t="s">
        <v>16</v>
      </c>
      <c r="N308" s="3">
        <v>43540</v>
      </c>
      <c r="O308" s="1" t="s">
        <v>23</v>
      </c>
      <c r="P308" s="24">
        <f t="shared" si="4"/>
        <v>43687</v>
      </c>
      <c r="R308"/>
    </row>
    <row r="309" spans="1:18" ht="12.75" customHeight="1" x14ac:dyDescent="0.4">
      <c r="A309" s="1" t="s">
        <v>248</v>
      </c>
      <c r="B309" s="1" t="s">
        <v>913</v>
      </c>
      <c r="C309" s="1" t="s">
        <v>915</v>
      </c>
      <c r="D309" s="1" t="s">
        <v>936</v>
      </c>
      <c r="E309" s="1" t="s">
        <v>372</v>
      </c>
      <c r="F309" s="1" t="s">
        <v>21</v>
      </c>
      <c r="G309" s="2">
        <v>475</v>
      </c>
      <c r="H309" s="21" t="s">
        <v>917</v>
      </c>
      <c r="I309" s="2">
        <v>0</v>
      </c>
      <c r="J309" s="2">
        <v>18200</v>
      </c>
      <c r="K309" s="2">
        <v>475000</v>
      </c>
      <c r="L309" s="2" t="b">
        <v>1</v>
      </c>
      <c r="M309" s="1" t="s">
        <v>23</v>
      </c>
      <c r="N309" s="3">
        <v>42959</v>
      </c>
      <c r="O309" s="1" t="s">
        <v>23</v>
      </c>
      <c r="P309" s="24">
        <f t="shared" si="4"/>
        <v>43688</v>
      </c>
      <c r="R309"/>
    </row>
    <row r="310" spans="1:18" ht="12.75" customHeight="1" x14ac:dyDescent="0.4">
      <c r="A310" s="1" t="s">
        <v>150</v>
      </c>
      <c r="B310" s="1" t="s">
        <v>888</v>
      </c>
      <c r="C310" s="1" t="s">
        <v>16</v>
      </c>
      <c r="D310" s="1" t="s">
        <v>938</v>
      </c>
      <c r="E310" s="1" t="s">
        <v>89</v>
      </c>
      <c r="F310" s="1" t="s">
        <v>894</v>
      </c>
      <c r="G310" s="2">
        <v>425</v>
      </c>
      <c r="H310" s="21" t="s">
        <v>346</v>
      </c>
      <c r="I310" s="2">
        <v>0</v>
      </c>
      <c r="J310" s="2">
        <v>8196</v>
      </c>
      <c r="K310" s="2">
        <v>150000</v>
      </c>
      <c r="L310" s="2" t="b">
        <v>1</v>
      </c>
      <c r="M310" s="1" t="s">
        <v>23</v>
      </c>
      <c r="N310" s="3">
        <v>42959</v>
      </c>
      <c r="O310" s="1" t="s">
        <v>23</v>
      </c>
      <c r="P310" s="24">
        <f t="shared" si="4"/>
        <v>43689</v>
      </c>
      <c r="R310"/>
    </row>
    <row r="311" spans="1:18" ht="12.75" customHeight="1" x14ac:dyDescent="0.4">
      <c r="A311" s="1" t="s">
        <v>345</v>
      </c>
      <c r="B311" s="1" t="s">
        <v>314</v>
      </c>
      <c r="C311" s="1" t="s">
        <v>60</v>
      </c>
      <c r="D311" s="1" t="s">
        <v>936</v>
      </c>
      <c r="E311" s="1" t="s">
        <v>61</v>
      </c>
      <c r="F311" s="1" t="s">
        <v>200</v>
      </c>
      <c r="G311" s="2">
        <v>786</v>
      </c>
      <c r="H311" s="21" t="s">
        <v>346</v>
      </c>
      <c r="I311" s="2">
        <v>0</v>
      </c>
      <c r="J311" s="2">
        <v>24700</v>
      </c>
      <c r="K311" s="2">
        <v>700000</v>
      </c>
      <c r="L311" s="2" t="b">
        <v>0</v>
      </c>
      <c r="M311" s="1" t="s">
        <v>23</v>
      </c>
      <c r="N311" s="3">
        <v>43325</v>
      </c>
      <c r="O311" s="1" t="s">
        <v>23</v>
      </c>
      <c r="P311" s="24">
        <f t="shared" si="4"/>
        <v>43689</v>
      </c>
      <c r="R311"/>
    </row>
    <row r="312" spans="1:18" ht="12.75" customHeight="1" x14ac:dyDescent="0.4">
      <c r="A312" s="1" t="s">
        <v>123</v>
      </c>
      <c r="B312" s="1" t="s">
        <v>196</v>
      </c>
      <c r="C312" s="1" t="s">
        <v>197</v>
      </c>
      <c r="D312" s="1" t="s">
        <v>936</v>
      </c>
      <c r="E312" s="1" t="s">
        <v>198</v>
      </c>
      <c r="F312" s="1" t="s">
        <v>21</v>
      </c>
      <c r="G312" s="2">
        <v>411</v>
      </c>
      <c r="H312" s="21" t="s">
        <v>210</v>
      </c>
      <c r="I312" s="2">
        <v>0</v>
      </c>
      <c r="J312" s="2">
        <v>18000</v>
      </c>
      <c r="K312" s="2">
        <v>550000</v>
      </c>
      <c r="L312" s="2" t="b">
        <v>0</v>
      </c>
      <c r="M312" s="1" t="s">
        <v>23</v>
      </c>
      <c r="N312" s="3">
        <v>42960</v>
      </c>
      <c r="O312" s="1" t="s">
        <v>23</v>
      </c>
      <c r="P312" s="24">
        <f t="shared" si="4"/>
        <v>43690</v>
      </c>
      <c r="R312"/>
    </row>
    <row r="313" spans="1:18" ht="12.75" customHeight="1" x14ac:dyDescent="0.4">
      <c r="A313" s="1" t="s">
        <v>726</v>
      </c>
      <c r="B313" s="1" t="s">
        <v>718</v>
      </c>
      <c r="C313" s="1" t="s">
        <v>721</v>
      </c>
      <c r="D313" s="1" t="s">
        <v>936</v>
      </c>
      <c r="E313" s="1" t="s">
        <v>725</v>
      </c>
      <c r="F313" s="1" t="s">
        <v>350</v>
      </c>
      <c r="G313" s="2">
        <v>284</v>
      </c>
      <c r="H313" s="21" t="s">
        <v>210</v>
      </c>
      <c r="I313" s="2">
        <v>0</v>
      </c>
      <c r="J313" s="2">
        <v>19200</v>
      </c>
      <c r="K313" s="2">
        <v>390000</v>
      </c>
      <c r="L313" s="2" t="b">
        <v>1</v>
      </c>
      <c r="M313" s="1" t="s">
        <v>23</v>
      </c>
      <c r="N313" s="3">
        <v>40404</v>
      </c>
      <c r="O313" s="1" t="s">
        <v>23</v>
      </c>
      <c r="P313" s="24">
        <f t="shared" si="4"/>
        <v>43690</v>
      </c>
      <c r="R313"/>
    </row>
    <row r="314" spans="1:18" ht="12.75" customHeight="1" x14ac:dyDescent="0.4">
      <c r="A314" s="1" t="s">
        <v>27</v>
      </c>
      <c r="B314" s="1" t="s">
        <v>713</v>
      </c>
      <c r="C314" s="1" t="s">
        <v>85</v>
      </c>
      <c r="D314" s="1" t="s">
        <v>86</v>
      </c>
      <c r="E314" s="1" t="s">
        <v>86</v>
      </c>
      <c r="F314" s="1" t="s">
        <v>714</v>
      </c>
      <c r="G314" s="2">
        <v>1096</v>
      </c>
      <c r="H314" s="21" t="s">
        <v>207</v>
      </c>
      <c r="I314" s="2">
        <v>0</v>
      </c>
      <c r="J314" s="2">
        <v>14040</v>
      </c>
      <c r="K314" s="2">
        <v>270000</v>
      </c>
      <c r="L314" s="2" t="b">
        <v>1</v>
      </c>
      <c r="M314" s="1" t="s">
        <v>23</v>
      </c>
      <c r="N314" s="3">
        <v>38579</v>
      </c>
      <c r="O314" s="1" t="s">
        <v>23</v>
      </c>
      <c r="P314" s="24">
        <f t="shared" si="4"/>
        <v>43691</v>
      </c>
      <c r="R314"/>
    </row>
    <row r="315" spans="1:18" ht="12.75" customHeight="1" x14ac:dyDescent="0.4">
      <c r="A315" s="1" t="s">
        <v>29</v>
      </c>
      <c r="B315" s="1" t="s">
        <v>728</v>
      </c>
      <c r="C315" s="1" t="s">
        <v>81</v>
      </c>
      <c r="D315" s="1" t="s">
        <v>935</v>
      </c>
      <c r="E315" s="1" t="s">
        <v>82</v>
      </c>
      <c r="F315" s="1" t="s">
        <v>103</v>
      </c>
      <c r="G315" s="2">
        <v>826</v>
      </c>
      <c r="H315" s="21" t="s">
        <v>207</v>
      </c>
      <c r="I315" s="2">
        <v>0</v>
      </c>
      <c r="J315" s="2">
        <v>21600</v>
      </c>
      <c r="K315" s="2">
        <v>530000</v>
      </c>
      <c r="L315" s="2" t="b">
        <v>0</v>
      </c>
      <c r="M315" s="1" t="s">
        <v>23</v>
      </c>
      <c r="N315" s="3">
        <v>43327</v>
      </c>
      <c r="O315" s="1" t="s">
        <v>23</v>
      </c>
      <c r="P315" s="24">
        <f t="shared" si="4"/>
        <v>43691</v>
      </c>
      <c r="R315"/>
    </row>
    <row r="316" spans="1:18" ht="12.75" customHeight="1" x14ac:dyDescent="0.4">
      <c r="A316" s="1" t="s">
        <v>27</v>
      </c>
      <c r="B316" s="1" t="s">
        <v>196</v>
      </c>
      <c r="C316" s="1" t="s">
        <v>197</v>
      </c>
      <c r="D316" s="1" t="s">
        <v>936</v>
      </c>
      <c r="E316" s="1" t="s">
        <v>198</v>
      </c>
      <c r="F316" s="1" t="s">
        <v>200</v>
      </c>
      <c r="G316" s="2">
        <v>510</v>
      </c>
      <c r="H316" s="21" t="s">
        <v>207</v>
      </c>
      <c r="I316" s="2">
        <v>0</v>
      </c>
      <c r="J316" s="2">
        <v>23400</v>
      </c>
      <c r="K316" s="2">
        <v>695000</v>
      </c>
      <c r="L316" s="2" t="b">
        <v>1</v>
      </c>
      <c r="M316" s="1" t="s">
        <v>23</v>
      </c>
      <c r="N316" s="3">
        <v>43327</v>
      </c>
      <c r="O316" s="1" t="s">
        <v>23</v>
      </c>
      <c r="P316" s="24">
        <f t="shared" si="4"/>
        <v>43691</v>
      </c>
      <c r="R316"/>
    </row>
    <row r="317" spans="1:18" ht="12.75" customHeight="1" x14ac:dyDescent="0.4">
      <c r="A317" s="1" t="s">
        <v>273</v>
      </c>
      <c r="B317" s="1" t="s">
        <v>551</v>
      </c>
      <c r="C317" s="1" t="s">
        <v>68</v>
      </c>
      <c r="D317" s="1" t="s">
        <v>937</v>
      </c>
      <c r="E317" s="1" t="s">
        <v>69</v>
      </c>
      <c r="F317" s="1" t="s">
        <v>40</v>
      </c>
      <c r="G317" s="2">
        <v>890</v>
      </c>
      <c r="H317" s="21" t="s">
        <v>563</v>
      </c>
      <c r="I317" s="2">
        <v>0</v>
      </c>
      <c r="J317" s="2">
        <v>13320</v>
      </c>
      <c r="K317" s="2">
        <v>275000</v>
      </c>
      <c r="L317" s="2" t="b">
        <v>1</v>
      </c>
      <c r="M317" s="1" t="s">
        <v>23</v>
      </c>
      <c r="N317" s="3">
        <v>42598</v>
      </c>
      <c r="O317" s="1" t="s">
        <v>23</v>
      </c>
      <c r="P317" s="24">
        <f t="shared" si="4"/>
        <v>43692</v>
      </c>
      <c r="R317"/>
    </row>
    <row r="318" spans="1:18" ht="12.75" customHeight="1" x14ac:dyDescent="0.4">
      <c r="A318" s="1" t="s">
        <v>76</v>
      </c>
      <c r="B318" s="1" t="s">
        <v>772</v>
      </c>
      <c r="C318" s="1" t="s">
        <v>773</v>
      </c>
      <c r="D318" s="1" t="s">
        <v>935</v>
      </c>
      <c r="E318" s="1" t="s">
        <v>98</v>
      </c>
      <c r="F318" s="1" t="s">
        <v>40</v>
      </c>
      <c r="G318" s="2">
        <v>640</v>
      </c>
      <c r="H318" s="21" t="s">
        <v>563</v>
      </c>
      <c r="I318" s="2">
        <v>0</v>
      </c>
      <c r="J318" s="2">
        <v>16840</v>
      </c>
      <c r="K318" s="2">
        <v>440000</v>
      </c>
      <c r="L318" s="2" t="b">
        <v>1</v>
      </c>
      <c r="M318" s="1" t="s">
        <v>23</v>
      </c>
      <c r="N318" s="3">
        <v>40406</v>
      </c>
      <c r="O318" s="1" t="s">
        <v>23</v>
      </c>
      <c r="P318" s="24">
        <f t="shared" si="4"/>
        <v>43692</v>
      </c>
      <c r="R318"/>
    </row>
    <row r="319" spans="1:18" ht="12.75" customHeight="1" x14ac:dyDescent="0.4">
      <c r="A319" s="1" t="s">
        <v>123</v>
      </c>
      <c r="B319" s="1" t="s">
        <v>881</v>
      </c>
      <c r="C319" s="1" t="s">
        <v>106</v>
      </c>
      <c r="D319" s="1" t="s">
        <v>82</v>
      </c>
      <c r="E319" s="1" t="s">
        <v>20</v>
      </c>
      <c r="F319" s="1" t="s">
        <v>126</v>
      </c>
      <c r="G319" s="2">
        <v>840</v>
      </c>
      <c r="H319" s="21" t="s">
        <v>563</v>
      </c>
      <c r="I319" s="2">
        <v>0</v>
      </c>
      <c r="J319" s="2">
        <v>20100</v>
      </c>
      <c r="K319" s="2">
        <v>420000</v>
      </c>
      <c r="L319" s="2" t="b">
        <v>1</v>
      </c>
      <c r="M319" s="1" t="s">
        <v>23</v>
      </c>
      <c r="N319" s="3">
        <v>43328</v>
      </c>
      <c r="O319" s="1" t="s">
        <v>23</v>
      </c>
      <c r="P319" s="24">
        <f t="shared" si="4"/>
        <v>43692</v>
      </c>
      <c r="R319"/>
    </row>
    <row r="320" spans="1:18" ht="12.75" customHeight="1" x14ac:dyDescent="0.4">
      <c r="A320" s="1" t="s">
        <v>170</v>
      </c>
      <c r="B320" s="1" t="s">
        <v>792</v>
      </c>
      <c r="C320" s="1" t="s">
        <v>793</v>
      </c>
      <c r="D320" s="1" t="s">
        <v>82</v>
      </c>
      <c r="E320" s="1" t="s">
        <v>20</v>
      </c>
      <c r="F320" s="1" t="s">
        <v>37</v>
      </c>
      <c r="G320" s="2">
        <v>382</v>
      </c>
      <c r="H320" s="21" t="s">
        <v>635</v>
      </c>
      <c r="I320" s="2">
        <v>0</v>
      </c>
      <c r="J320" s="2">
        <v>9040</v>
      </c>
      <c r="K320" s="2">
        <v>185000</v>
      </c>
      <c r="L320" s="2" t="b">
        <v>1</v>
      </c>
      <c r="M320" s="1" t="s">
        <v>23</v>
      </c>
      <c r="N320" s="3">
        <v>42964</v>
      </c>
      <c r="O320" s="1" t="s">
        <v>23</v>
      </c>
      <c r="P320" s="24">
        <f t="shared" si="4"/>
        <v>43693</v>
      </c>
      <c r="R320"/>
    </row>
    <row r="321" spans="1:18" ht="12.75" customHeight="1" x14ac:dyDescent="0.4">
      <c r="A321" s="1" t="s">
        <v>24</v>
      </c>
      <c r="B321" s="1" t="s">
        <v>551</v>
      </c>
      <c r="C321" s="1" t="s">
        <v>68</v>
      </c>
      <c r="D321" s="1" t="s">
        <v>937</v>
      </c>
      <c r="E321" s="1" t="s">
        <v>69</v>
      </c>
      <c r="F321" s="1" t="s">
        <v>70</v>
      </c>
      <c r="G321" s="2">
        <v>1070</v>
      </c>
      <c r="H321" s="21" t="s">
        <v>635</v>
      </c>
      <c r="I321" s="2">
        <v>0</v>
      </c>
      <c r="J321" s="2">
        <v>17616</v>
      </c>
      <c r="K321" s="2">
        <v>375000</v>
      </c>
      <c r="L321" s="2" t="b">
        <v>0</v>
      </c>
      <c r="M321" s="1" t="s">
        <v>23</v>
      </c>
      <c r="N321" s="3">
        <v>41868</v>
      </c>
      <c r="O321" s="1" t="s">
        <v>23</v>
      </c>
      <c r="P321" s="24">
        <f t="shared" si="4"/>
        <v>43693</v>
      </c>
      <c r="R321"/>
    </row>
    <row r="322" spans="1:18" ht="12.75" customHeight="1" x14ac:dyDescent="0.4">
      <c r="A322" s="1" t="s">
        <v>609</v>
      </c>
      <c r="B322" s="1" t="s">
        <v>551</v>
      </c>
      <c r="C322" s="1" t="s">
        <v>68</v>
      </c>
      <c r="D322" s="1" t="s">
        <v>937</v>
      </c>
      <c r="E322" s="1" t="s">
        <v>69</v>
      </c>
      <c r="F322" s="1" t="s">
        <v>40</v>
      </c>
      <c r="G322" s="2">
        <v>975</v>
      </c>
      <c r="H322" s="21" t="s">
        <v>610</v>
      </c>
      <c r="I322" s="2">
        <v>0</v>
      </c>
      <c r="J322" s="2">
        <v>14088</v>
      </c>
      <c r="K322" s="2">
        <v>275000</v>
      </c>
      <c r="L322" s="2" t="b">
        <v>1</v>
      </c>
      <c r="M322" s="1" t="s">
        <v>23</v>
      </c>
      <c r="N322" s="3">
        <v>41869</v>
      </c>
      <c r="O322" s="1" t="s">
        <v>23</v>
      </c>
      <c r="P322" s="24">
        <f t="shared" ref="P322:P385" si="5">DATEVALUE(H322)</f>
        <v>43694</v>
      </c>
      <c r="R322"/>
    </row>
    <row r="323" spans="1:18" ht="12.75" customHeight="1" x14ac:dyDescent="0.4">
      <c r="A323" s="1" t="s">
        <v>587</v>
      </c>
      <c r="B323" s="1" t="s">
        <v>551</v>
      </c>
      <c r="C323" s="1" t="s">
        <v>68</v>
      </c>
      <c r="D323" s="1" t="s">
        <v>937</v>
      </c>
      <c r="E323" s="1" t="s">
        <v>69</v>
      </c>
      <c r="F323" s="1" t="s">
        <v>72</v>
      </c>
      <c r="G323" s="2">
        <v>840</v>
      </c>
      <c r="H323" s="21" t="s">
        <v>422</v>
      </c>
      <c r="I323" s="2">
        <v>0</v>
      </c>
      <c r="J323" s="2">
        <v>13500</v>
      </c>
      <c r="K323" s="2">
        <v>310000</v>
      </c>
      <c r="L323" s="2" t="b">
        <v>1</v>
      </c>
      <c r="M323" s="1" t="s">
        <v>23</v>
      </c>
      <c r="N323" s="3">
        <v>43332</v>
      </c>
      <c r="O323" s="1" t="s">
        <v>23</v>
      </c>
      <c r="P323" s="24">
        <f t="shared" si="5"/>
        <v>43696</v>
      </c>
      <c r="R323"/>
    </row>
    <row r="324" spans="1:18" ht="12.75" customHeight="1" x14ac:dyDescent="0.4">
      <c r="A324" s="1" t="s">
        <v>369</v>
      </c>
      <c r="B324" s="1" t="s">
        <v>796</v>
      </c>
      <c r="C324" s="1" t="s">
        <v>405</v>
      </c>
      <c r="D324" s="1" t="s">
        <v>935</v>
      </c>
      <c r="E324" s="1" t="s">
        <v>797</v>
      </c>
      <c r="F324" s="1" t="s">
        <v>21</v>
      </c>
      <c r="G324" s="2">
        <v>575</v>
      </c>
      <c r="H324" s="21" t="s">
        <v>422</v>
      </c>
      <c r="I324" s="2">
        <v>0</v>
      </c>
      <c r="J324" s="2">
        <v>14100</v>
      </c>
      <c r="K324" s="2">
        <v>285000</v>
      </c>
      <c r="L324" s="2" t="b">
        <v>0</v>
      </c>
      <c r="M324" s="1" t="s">
        <v>23</v>
      </c>
      <c r="N324" s="3">
        <v>43332</v>
      </c>
      <c r="O324" s="1" t="s">
        <v>23</v>
      </c>
      <c r="P324" s="24">
        <f t="shared" si="5"/>
        <v>43696</v>
      </c>
      <c r="R324"/>
    </row>
    <row r="325" spans="1:18" ht="12.75" customHeight="1" x14ac:dyDescent="0.4">
      <c r="A325" s="1" t="s">
        <v>420</v>
      </c>
      <c r="B325" s="1" t="s">
        <v>415</v>
      </c>
      <c r="C325" s="1" t="s">
        <v>416</v>
      </c>
      <c r="D325" s="1" t="s">
        <v>936</v>
      </c>
      <c r="E325" s="1" t="s">
        <v>421</v>
      </c>
      <c r="F325" s="1" t="s">
        <v>21</v>
      </c>
      <c r="G325" s="2">
        <v>715</v>
      </c>
      <c r="H325" s="21" t="s">
        <v>422</v>
      </c>
      <c r="I325" s="2">
        <v>0</v>
      </c>
      <c r="J325" s="2">
        <v>22100</v>
      </c>
      <c r="K325" s="2">
        <v>710000</v>
      </c>
      <c r="L325" s="2" t="b">
        <v>0</v>
      </c>
      <c r="M325" s="1" t="s">
        <v>23</v>
      </c>
      <c r="N325" s="3">
        <v>43332</v>
      </c>
      <c r="O325" s="1" t="s">
        <v>23</v>
      </c>
      <c r="P325" s="24">
        <f t="shared" si="5"/>
        <v>43696</v>
      </c>
      <c r="R325"/>
    </row>
    <row r="326" spans="1:18" ht="12.75" customHeight="1" x14ac:dyDescent="0.4">
      <c r="A326" s="1" t="s">
        <v>10</v>
      </c>
      <c r="B326" s="1" t="s">
        <v>895</v>
      </c>
      <c r="C326" s="1" t="s">
        <v>60</v>
      </c>
      <c r="D326" s="1" t="s">
        <v>936</v>
      </c>
      <c r="E326" s="1" t="s">
        <v>108</v>
      </c>
      <c r="F326" s="1" t="s">
        <v>21</v>
      </c>
      <c r="G326" s="2">
        <v>629</v>
      </c>
      <c r="H326" s="21" t="s">
        <v>422</v>
      </c>
      <c r="I326" s="2">
        <v>0</v>
      </c>
      <c r="J326" s="2">
        <v>45864</v>
      </c>
      <c r="K326" s="2">
        <v>600000</v>
      </c>
      <c r="L326" s="2" t="b">
        <v>0</v>
      </c>
      <c r="M326" s="1" t="s">
        <v>16</v>
      </c>
      <c r="N326" s="3">
        <v>43361</v>
      </c>
      <c r="O326" s="1" t="s">
        <v>23</v>
      </c>
      <c r="P326" s="24">
        <f t="shared" si="5"/>
        <v>43696</v>
      </c>
      <c r="R326"/>
    </row>
    <row r="327" spans="1:18" ht="12.75" customHeight="1" x14ac:dyDescent="0.4">
      <c r="A327" s="1" t="s">
        <v>360</v>
      </c>
      <c r="B327" s="1" t="s">
        <v>314</v>
      </c>
      <c r="C327" s="1" t="s">
        <v>60</v>
      </c>
      <c r="D327" s="1" t="s">
        <v>936</v>
      </c>
      <c r="E327" s="1" t="s">
        <v>61</v>
      </c>
      <c r="F327" s="1" t="s">
        <v>200</v>
      </c>
      <c r="G327" s="2">
        <v>745</v>
      </c>
      <c r="H327" s="21" t="s">
        <v>361</v>
      </c>
      <c r="I327" s="2">
        <v>0</v>
      </c>
      <c r="J327" s="2">
        <v>23400</v>
      </c>
      <c r="K327" s="2">
        <v>700000</v>
      </c>
      <c r="L327" s="2" t="b">
        <v>0</v>
      </c>
      <c r="M327" s="1" t="s">
        <v>23</v>
      </c>
      <c r="N327" s="3">
        <v>42968</v>
      </c>
      <c r="O327" s="1" t="s">
        <v>23</v>
      </c>
      <c r="P327" s="24">
        <f t="shared" si="5"/>
        <v>43697</v>
      </c>
      <c r="R327"/>
    </row>
    <row r="328" spans="1:18" ht="12.75" customHeight="1" x14ac:dyDescent="0.4">
      <c r="A328" s="1" t="s">
        <v>557</v>
      </c>
      <c r="B328" s="1" t="s">
        <v>551</v>
      </c>
      <c r="C328" s="1" t="s">
        <v>68</v>
      </c>
      <c r="D328" s="1" t="s">
        <v>937</v>
      </c>
      <c r="E328" s="1" t="s">
        <v>69</v>
      </c>
      <c r="F328" s="1" t="s">
        <v>70</v>
      </c>
      <c r="G328" s="2">
        <v>1180</v>
      </c>
      <c r="H328" s="21" t="s">
        <v>221</v>
      </c>
      <c r="I328" s="2">
        <v>0</v>
      </c>
      <c r="J328" s="2">
        <v>15972</v>
      </c>
      <c r="K328" s="2">
        <v>375000</v>
      </c>
      <c r="L328" s="2" t="b">
        <v>1</v>
      </c>
      <c r="M328" s="1" t="s">
        <v>23</v>
      </c>
      <c r="N328" s="3">
        <v>40777</v>
      </c>
      <c r="O328" s="1" t="s">
        <v>23</v>
      </c>
      <c r="P328" s="24">
        <f t="shared" si="5"/>
        <v>43698</v>
      </c>
      <c r="R328"/>
    </row>
    <row r="329" spans="1:18" ht="12.75" customHeight="1" x14ac:dyDescent="0.4">
      <c r="A329" s="1" t="s">
        <v>27</v>
      </c>
      <c r="B329" s="1" t="s">
        <v>211</v>
      </c>
      <c r="C329" s="1" t="s">
        <v>197</v>
      </c>
      <c r="D329" s="1" t="s">
        <v>936</v>
      </c>
      <c r="E329" s="1" t="s">
        <v>198</v>
      </c>
      <c r="F329" s="1" t="s">
        <v>103</v>
      </c>
      <c r="G329" s="2">
        <v>846</v>
      </c>
      <c r="H329" s="21" t="s">
        <v>221</v>
      </c>
      <c r="I329" s="2">
        <v>0</v>
      </c>
      <c r="J329" s="2">
        <v>33800</v>
      </c>
      <c r="K329" s="2">
        <v>1100000</v>
      </c>
      <c r="L329" s="2" t="b">
        <v>0</v>
      </c>
      <c r="M329" s="1" t="s">
        <v>23</v>
      </c>
      <c r="N329" s="3">
        <v>43334</v>
      </c>
      <c r="O329" s="1" t="s">
        <v>23</v>
      </c>
      <c r="P329" s="24">
        <f t="shared" si="5"/>
        <v>43698</v>
      </c>
      <c r="R329"/>
    </row>
    <row r="330" spans="1:18" ht="12.75" customHeight="1" x14ac:dyDescent="0.4">
      <c r="A330" s="1" t="s">
        <v>145</v>
      </c>
      <c r="B330" s="1" t="s">
        <v>691</v>
      </c>
      <c r="C330" s="1" t="s">
        <v>85</v>
      </c>
      <c r="D330" s="1" t="s">
        <v>86</v>
      </c>
      <c r="E330" s="1" t="s">
        <v>86</v>
      </c>
      <c r="F330" s="1" t="s">
        <v>87</v>
      </c>
      <c r="G330" s="2">
        <v>979</v>
      </c>
      <c r="H330" s="21" t="s">
        <v>695</v>
      </c>
      <c r="I330" s="2">
        <v>0</v>
      </c>
      <c r="J330" s="2">
        <v>12420</v>
      </c>
      <c r="K330" s="2">
        <v>240000</v>
      </c>
      <c r="L330" s="2" t="b">
        <v>1</v>
      </c>
      <c r="M330" s="1" t="s">
        <v>23</v>
      </c>
      <c r="N330" s="3">
        <v>41509</v>
      </c>
      <c r="O330" s="1" t="s">
        <v>23</v>
      </c>
      <c r="P330" s="24">
        <f t="shared" si="5"/>
        <v>43699</v>
      </c>
      <c r="R330"/>
    </row>
    <row r="331" spans="1:18" ht="12.75" customHeight="1" x14ac:dyDescent="0.4">
      <c r="A331" s="1" t="s">
        <v>183</v>
      </c>
      <c r="B331" s="1" t="s">
        <v>867</v>
      </c>
      <c r="C331" s="1" t="s">
        <v>868</v>
      </c>
      <c r="D331" s="1" t="s">
        <v>869</v>
      </c>
      <c r="E331" s="1" t="s">
        <v>114</v>
      </c>
      <c r="F331" s="1" t="s">
        <v>274</v>
      </c>
      <c r="G331" s="2">
        <v>441</v>
      </c>
      <c r="H331" s="21" t="s">
        <v>857</v>
      </c>
      <c r="I331" s="2">
        <v>0</v>
      </c>
      <c r="J331" s="2">
        <v>9900</v>
      </c>
      <c r="K331" s="2">
        <v>140000</v>
      </c>
      <c r="L331" s="2" t="b">
        <v>0</v>
      </c>
      <c r="M331" s="1" t="s">
        <v>23</v>
      </c>
      <c r="N331" s="3">
        <v>43336</v>
      </c>
      <c r="O331" s="1" t="s">
        <v>23</v>
      </c>
      <c r="P331" s="24">
        <f t="shared" si="5"/>
        <v>43700</v>
      </c>
      <c r="R331"/>
    </row>
    <row r="332" spans="1:18" ht="12.75" customHeight="1" x14ac:dyDescent="0.4">
      <c r="A332" s="1" t="s">
        <v>90</v>
      </c>
      <c r="B332" s="1" t="s">
        <v>854</v>
      </c>
      <c r="C332" s="1" t="s">
        <v>117</v>
      </c>
      <c r="D332" s="1" t="s">
        <v>936</v>
      </c>
      <c r="E332" s="1" t="s">
        <v>797</v>
      </c>
      <c r="F332" s="1" t="s">
        <v>103</v>
      </c>
      <c r="G332" s="2">
        <v>886</v>
      </c>
      <c r="H332" s="21" t="s">
        <v>857</v>
      </c>
      <c r="I332" s="2">
        <v>0</v>
      </c>
      <c r="J332" s="2">
        <v>31200</v>
      </c>
      <c r="K332" s="2">
        <v>738000</v>
      </c>
      <c r="L332" s="2" t="b">
        <v>0</v>
      </c>
      <c r="M332" s="1" t="s">
        <v>23</v>
      </c>
      <c r="N332" s="3">
        <v>43336</v>
      </c>
      <c r="O332" s="1" t="s">
        <v>23</v>
      </c>
      <c r="P332" s="24">
        <f t="shared" si="5"/>
        <v>43700</v>
      </c>
      <c r="R332"/>
    </row>
    <row r="333" spans="1:18" ht="12.75" customHeight="1" x14ac:dyDescent="0.4">
      <c r="A333" s="1" t="s">
        <v>83</v>
      </c>
      <c r="B333" s="1" t="s">
        <v>769</v>
      </c>
      <c r="C333" s="1" t="s">
        <v>405</v>
      </c>
      <c r="D333" s="1" t="s">
        <v>935</v>
      </c>
      <c r="E333" s="1" t="s">
        <v>20</v>
      </c>
      <c r="F333" s="1" t="s">
        <v>21</v>
      </c>
      <c r="G333" s="2">
        <v>468</v>
      </c>
      <c r="H333" s="21" t="s">
        <v>592</v>
      </c>
      <c r="I333" s="2">
        <v>0</v>
      </c>
      <c r="J333" s="2">
        <v>11700</v>
      </c>
      <c r="K333" s="2">
        <v>285000</v>
      </c>
      <c r="L333" s="2" t="b">
        <v>1</v>
      </c>
      <c r="M333" s="1" t="s">
        <v>23</v>
      </c>
      <c r="N333" s="3">
        <v>43337</v>
      </c>
      <c r="O333" s="1" t="s">
        <v>23</v>
      </c>
      <c r="P333" s="24">
        <f t="shared" si="5"/>
        <v>43701</v>
      </c>
      <c r="R333"/>
    </row>
    <row r="334" spans="1:18" ht="12.75" customHeight="1" x14ac:dyDescent="0.4">
      <c r="A334" s="1" t="s">
        <v>73</v>
      </c>
      <c r="B334" s="1" t="s">
        <v>769</v>
      </c>
      <c r="C334" s="1" t="s">
        <v>405</v>
      </c>
      <c r="D334" s="1" t="s">
        <v>935</v>
      </c>
      <c r="E334" s="1" t="s">
        <v>20</v>
      </c>
      <c r="F334" s="1" t="s">
        <v>21</v>
      </c>
      <c r="G334" s="2">
        <v>501</v>
      </c>
      <c r="H334" s="21" t="s">
        <v>592</v>
      </c>
      <c r="I334" s="2">
        <v>0</v>
      </c>
      <c r="J334" s="2">
        <v>11700</v>
      </c>
      <c r="K334" s="2">
        <v>285000</v>
      </c>
      <c r="L334" s="2" t="b">
        <v>1</v>
      </c>
      <c r="M334" s="1" t="s">
        <v>23</v>
      </c>
      <c r="N334" s="3">
        <v>43337</v>
      </c>
      <c r="O334" s="1" t="s">
        <v>23</v>
      </c>
      <c r="P334" s="24">
        <f t="shared" si="5"/>
        <v>43701</v>
      </c>
      <c r="R334"/>
    </row>
    <row r="335" spans="1:18" ht="12.75" customHeight="1" x14ac:dyDescent="0.4">
      <c r="A335" s="1" t="s">
        <v>145</v>
      </c>
      <c r="B335" s="1" t="s">
        <v>713</v>
      </c>
      <c r="C335" s="1" t="s">
        <v>85</v>
      </c>
      <c r="D335" s="1" t="s">
        <v>86</v>
      </c>
      <c r="E335" s="1" t="s">
        <v>86</v>
      </c>
      <c r="F335" s="1" t="s">
        <v>714</v>
      </c>
      <c r="G335" s="2">
        <v>1096</v>
      </c>
      <c r="H335" s="21" t="s">
        <v>592</v>
      </c>
      <c r="I335" s="2">
        <v>0</v>
      </c>
      <c r="J335" s="2">
        <v>14520</v>
      </c>
      <c r="K335" s="2">
        <v>270000</v>
      </c>
      <c r="L335" s="2" t="b">
        <v>1</v>
      </c>
      <c r="M335" s="1" t="s">
        <v>23</v>
      </c>
      <c r="N335" s="3">
        <v>43336</v>
      </c>
      <c r="O335" s="1" t="s">
        <v>23</v>
      </c>
      <c r="P335" s="24">
        <f t="shared" si="5"/>
        <v>43701</v>
      </c>
      <c r="R335"/>
    </row>
    <row r="336" spans="1:18" ht="12.75" customHeight="1" x14ac:dyDescent="0.4">
      <c r="A336" s="1" t="s">
        <v>591</v>
      </c>
      <c r="B336" s="1" t="s">
        <v>551</v>
      </c>
      <c r="C336" s="1" t="s">
        <v>68</v>
      </c>
      <c r="D336" s="1" t="s">
        <v>937</v>
      </c>
      <c r="E336" s="1" t="s">
        <v>69</v>
      </c>
      <c r="F336" s="1" t="s">
        <v>72</v>
      </c>
      <c r="G336" s="2">
        <v>850</v>
      </c>
      <c r="H336" s="21" t="s">
        <v>592</v>
      </c>
      <c r="I336" s="2">
        <v>0</v>
      </c>
      <c r="J336" s="2">
        <v>15324</v>
      </c>
      <c r="K336" s="2">
        <v>310000</v>
      </c>
      <c r="L336" s="2" t="b">
        <v>1</v>
      </c>
      <c r="M336" s="1" t="s">
        <v>23</v>
      </c>
      <c r="N336" s="3">
        <v>39319</v>
      </c>
      <c r="O336" s="1" t="s">
        <v>23</v>
      </c>
      <c r="P336" s="24">
        <f t="shared" si="5"/>
        <v>43701</v>
      </c>
      <c r="R336"/>
    </row>
    <row r="337" spans="1:18" ht="12.75" customHeight="1" x14ac:dyDescent="0.4">
      <c r="A337" s="1" t="s">
        <v>145</v>
      </c>
      <c r="B337" s="1" t="s">
        <v>867</v>
      </c>
      <c r="C337" s="1" t="s">
        <v>868</v>
      </c>
      <c r="D337" s="1" t="s">
        <v>869</v>
      </c>
      <c r="E337" s="1" t="s">
        <v>98</v>
      </c>
      <c r="F337" s="1" t="s">
        <v>261</v>
      </c>
      <c r="G337" s="2">
        <v>754</v>
      </c>
      <c r="H337" s="21" t="s">
        <v>326</v>
      </c>
      <c r="I337" s="2">
        <v>0</v>
      </c>
      <c r="J337" s="2">
        <v>10500</v>
      </c>
      <c r="K337" s="2">
        <v>175000</v>
      </c>
      <c r="L337" s="2" t="b">
        <v>0</v>
      </c>
      <c r="M337" s="1" t="s">
        <v>23</v>
      </c>
      <c r="N337" s="3">
        <v>42972</v>
      </c>
      <c r="O337" s="1" t="s">
        <v>23</v>
      </c>
      <c r="P337" s="24">
        <f t="shared" si="5"/>
        <v>43702</v>
      </c>
      <c r="R337"/>
    </row>
    <row r="338" spans="1:18" ht="12.75" customHeight="1" x14ac:dyDescent="0.4">
      <c r="A338" s="1" t="s">
        <v>325</v>
      </c>
      <c r="B338" s="1" t="s">
        <v>314</v>
      </c>
      <c r="C338" s="1" t="s">
        <v>60</v>
      </c>
      <c r="D338" s="1" t="s">
        <v>936</v>
      </c>
      <c r="E338" s="1" t="s">
        <v>61</v>
      </c>
      <c r="F338" s="1" t="s">
        <v>200</v>
      </c>
      <c r="G338" s="2">
        <v>748</v>
      </c>
      <c r="H338" s="21" t="s">
        <v>326</v>
      </c>
      <c r="I338" s="2">
        <v>0</v>
      </c>
      <c r="J338" s="2">
        <v>23400</v>
      </c>
      <c r="K338" s="2">
        <v>700000</v>
      </c>
      <c r="L338" s="2" t="b">
        <v>0</v>
      </c>
      <c r="M338" s="1" t="s">
        <v>23</v>
      </c>
      <c r="N338" s="3">
        <v>42973</v>
      </c>
      <c r="O338" s="1" t="s">
        <v>23</v>
      </c>
      <c r="P338" s="24">
        <f t="shared" si="5"/>
        <v>43702</v>
      </c>
      <c r="R338"/>
    </row>
    <row r="339" spans="1:18" ht="12.75" customHeight="1" x14ac:dyDescent="0.4">
      <c r="A339" s="1" t="s">
        <v>384</v>
      </c>
      <c r="B339" s="1" t="s">
        <v>895</v>
      </c>
      <c r="C339" s="1" t="s">
        <v>60</v>
      </c>
      <c r="D339" s="1" t="s">
        <v>936</v>
      </c>
      <c r="E339" s="1" t="s">
        <v>108</v>
      </c>
      <c r="F339" s="1" t="s">
        <v>40</v>
      </c>
      <c r="G339" s="2">
        <v>722</v>
      </c>
      <c r="H339" s="21" t="s">
        <v>902</v>
      </c>
      <c r="I339" s="2">
        <v>0</v>
      </c>
      <c r="J339" s="2">
        <v>28641</v>
      </c>
      <c r="K339" s="2">
        <v>785000</v>
      </c>
      <c r="L339" s="2" t="b">
        <v>0</v>
      </c>
      <c r="M339" s="1" t="s">
        <v>16</v>
      </c>
      <c r="N339" s="3">
        <v>42609</v>
      </c>
      <c r="O339" s="1" t="s">
        <v>23</v>
      </c>
      <c r="P339" s="24">
        <f t="shared" si="5"/>
        <v>43703</v>
      </c>
      <c r="R339"/>
    </row>
    <row r="340" spans="1:18" ht="12.75" customHeight="1" x14ac:dyDescent="0.4">
      <c r="A340" s="1" t="s">
        <v>192</v>
      </c>
      <c r="B340" s="1" t="s">
        <v>895</v>
      </c>
      <c r="C340" s="1" t="s">
        <v>60</v>
      </c>
      <c r="D340" s="1" t="s">
        <v>936</v>
      </c>
      <c r="E340" s="1" t="s">
        <v>108</v>
      </c>
      <c r="F340" s="1" t="s">
        <v>40</v>
      </c>
      <c r="G340" s="2">
        <v>686</v>
      </c>
      <c r="H340" s="21" t="s">
        <v>902</v>
      </c>
      <c r="I340" s="2">
        <v>0</v>
      </c>
      <c r="J340" s="2">
        <v>29830</v>
      </c>
      <c r="K340" s="2">
        <v>785000</v>
      </c>
      <c r="L340" s="2" t="b">
        <v>0</v>
      </c>
      <c r="M340" s="1" t="s">
        <v>16</v>
      </c>
      <c r="N340" s="3">
        <v>43339</v>
      </c>
      <c r="O340" s="1" t="s">
        <v>23</v>
      </c>
      <c r="P340" s="24">
        <f t="shared" si="5"/>
        <v>43703</v>
      </c>
      <c r="R340"/>
    </row>
    <row r="341" spans="1:18" ht="12.75" customHeight="1" x14ac:dyDescent="0.4">
      <c r="A341" s="1" t="s">
        <v>90</v>
      </c>
      <c r="B341" s="1" t="s">
        <v>867</v>
      </c>
      <c r="C341" s="1" t="s">
        <v>868</v>
      </c>
      <c r="D341" s="1" t="s">
        <v>869</v>
      </c>
      <c r="E341" s="1" t="s">
        <v>869</v>
      </c>
      <c r="F341" s="1" t="s">
        <v>870</v>
      </c>
      <c r="G341" s="2">
        <v>754</v>
      </c>
      <c r="H341" s="21" t="s">
        <v>878</v>
      </c>
      <c r="I341" s="2">
        <v>0</v>
      </c>
      <c r="J341" s="2">
        <v>11112</v>
      </c>
      <c r="K341" s="2">
        <v>175000</v>
      </c>
      <c r="L341" s="2" t="b">
        <v>1</v>
      </c>
      <c r="M341" s="1" t="s">
        <v>23</v>
      </c>
      <c r="N341" s="3">
        <v>42244</v>
      </c>
      <c r="O341" s="1" t="s">
        <v>23</v>
      </c>
      <c r="P341" s="24">
        <f t="shared" si="5"/>
        <v>43704</v>
      </c>
      <c r="R341"/>
    </row>
    <row r="342" spans="1:18" ht="12.75" customHeight="1" x14ac:dyDescent="0.4">
      <c r="A342" s="1" t="s">
        <v>46</v>
      </c>
      <c r="B342" s="1" t="s">
        <v>881</v>
      </c>
      <c r="C342" s="1" t="s">
        <v>105</v>
      </c>
      <c r="D342" s="1" t="s">
        <v>82</v>
      </c>
      <c r="E342" s="1" t="s">
        <v>98</v>
      </c>
      <c r="F342" s="1" t="s">
        <v>103</v>
      </c>
      <c r="G342" s="2">
        <v>840</v>
      </c>
      <c r="H342" s="21" t="s">
        <v>878</v>
      </c>
      <c r="I342" s="2">
        <v>0</v>
      </c>
      <c r="J342" s="2">
        <v>18600</v>
      </c>
      <c r="K342" s="2">
        <v>410000</v>
      </c>
      <c r="L342" s="2" t="b">
        <v>1</v>
      </c>
      <c r="M342" s="1" t="s">
        <v>23</v>
      </c>
      <c r="N342" s="3">
        <v>43340</v>
      </c>
      <c r="O342" s="1" t="s">
        <v>23</v>
      </c>
      <c r="P342" s="24">
        <f t="shared" si="5"/>
        <v>43704</v>
      </c>
      <c r="R342"/>
    </row>
    <row r="343" spans="1:18" ht="12.75" customHeight="1" x14ac:dyDescent="0.4">
      <c r="A343" s="1" t="s">
        <v>570</v>
      </c>
      <c r="B343" s="1" t="s">
        <v>551</v>
      </c>
      <c r="C343" s="1" t="s">
        <v>552</v>
      </c>
      <c r="D343" s="1" t="s">
        <v>937</v>
      </c>
      <c r="E343" s="1" t="s">
        <v>69</v>
      </c>
      <c r="F343" s="1" t="s">
        <v>75</v>
      </c>
      <c r="G343" s="2">
        <v>985</v>
      </c>
      <c r="H343" s="21" t="s">
        <v>571</v>
      </c>
      <c r="I343" s="2">
        <v>0</v>
      </c>
      <c r="J343" s="2">
        <v>17100</v>
      </c>
      <c r="K343" s="2">
        <v>350000</v>
      </c>
      <c r="L343" s="2" t="b">
        <v>1</v>
      </c>
      <c r="M343" s="1" t="s">
        <v>23</v>
      </c>
      <c r="N343" s="3">
        <v>43341</v>
      </c>
      <c r="O343" s="1" t="s">
        <v>23</v>
      </c>
      <c r="P343" s="24">
        <f t="shared" si="5"/>
        <v>43705</v>
      </c>
      <c r="R343"/>
    </row>
    <row r="344" spans="1:18" ht="12.75" customHeight="1" x14ac:dyDescent="0.4">
      <c r="A344" s="1" t="s">
        <v>24</v>
      </c>
      <c r="B344" s="1" t="s">
        <v>888</v>
      </c>
      <c r="C344" s="1" t="s">
        <v>16</v>
      </c>
      <c r="D344" s="1" t="s">
        <v>938</v>
      </c>
      <c r="E344" s="1" t="s">
        <v>89</v>
      </c>
      <c r="F344" s="1" t="s">
        <v>890</v>
      </c>
      <c r="G344" s="2">
        <v>640</v>
      </c>
      <c r="H344" s="21" t="s">
        <v>132</v>
      </c>
      <c r="I344" s="2">
        <v>0</v>
      </c>
      <c r="J344" s="2">
        <v>10812</v>
      </c>
      <c r="K344" s="2">
        <v>185000</v>
      </c>
      <c r="L344" s="2" t="b">
        <v>1</v>
      </c>
      <c r="M344" s="1" t="s">
        <v>23</v>
      </c>
      <c r="N344" s="3">
        <v>43343</v>
      </c>
      <c r="O344" s="1" t="s">
        <v>23</v>
      </c>
      <c r="P344" s="24">
        <f t="shared" si="5"/>
        <v>43707</v>
      </c>
      <c r="R344"/>
    </row>
    <row r="345" spans="1:18" ht="12.75" customHeight="1" x14ac:dyDescent="0.4">
      <c r="A345" s="1" t="s">
        <v>160</v>
      </c>
      <c r="B345" s="1" t="s">
        <v>154</v>
      </c>
      <c r="C345" s="1" t="s">
        <v>161</v>
      </c>
      <c r="D345" s="1" t="s">
        <v>156</v>
      </c>
      <c r="E345" s="1" t="s">
        <v>69</v>
      </c>
      <c r="F345" s="1" t="s">
        <v>158</v>
      </c>
      <c r="G345" s="2">
        <v>486</v>
      </c>
      <c r="H345" s="21" t="s">
        <v>132</v>
      </c>
      <c r="I345" s="2">
        <v>0</v>
      </c>
      <c r="J345" s="2">
        <v>11100</v>
      </c>
      <c r="K345" s="2">
        <v>230000</v>
      </c>
      <c r="L345" s="2" t="b">
        <v>1</v>
      </c>
      <c r="M345" s="1" t="s">
        <v>23</v>
      </c>
      <c r="N345" s="3">
        <v>43344</v>
      </c>
      <c r="O345" s="1" t="s">
        <v>23</v>
      </c>
      <c r="P345" s="24">
        <f t="shared" si="5"/>
        <v>43707</v>
      </c>
      <c r="R345"/>
    </row>
    <row r="346" spans="1:18" ht="12.75" customHeight="1" x14ac:dyDescent="0.4">
      <c r="A346" s="1" t="s">
        <v>644</v>
      </c>
      <c r="B346" s="1" t="s">
        <v>551</v>
      </c>
      <c r="C346" s="1" t="s">
        <v>552</v>
      </c>
      <c r="D346" s="1" t="s">
        <v>937</v>
      </c>
      <c r="E346" s="1" t="s">
        <v>157</v>
      </c>
      <c r="F346" s="1" t="s">
        <v>21</v>
      </c>
      <c r="G346" s="2">
        <v>660</v>
      </c>
      <c r="H346" s="21" t="s">
        <v>132</v>
      </c>
      <c r="I346" s="2">
        <v>0</v>
      </c>
      <c r="J346" s="2">
        <v>12300</v>
      </c>
      <c r="K346" s="2">
        <v>237500</v>
      </c>
      <c r="L346" s="2" t="b">
        <v>0</v>
      </c>
      <c r="M346" s="1" t="s">
        <v>23</v>
      </c>
      <c r="N346" s="3">
        <v>41517</v>
      </c>
      <c r="O346" s="1" t="s">
        <v>23</v>
      </c>
      <c r="P346" s="24">
        <f t="shared" si="5"/>
        <v>43707</v>
      </c>
      <c r="R346"/>
    </row>
    <row r="347" spans="1:18" ht="12.75" customHeight="1" x14ac:dyDescent="0.4">
      <c r="A347" s="1" t="s">
        <v>17</v>
      </c>
      <c r="B347" s="1" t="s">
        <v>728</v>
      </c>
      <c r="C347" s="1" t="s">
        <v>81</v>
      </c>
      <c r="D347" s="1" t="s">
        <v>935</v>
      </c>
      <c r="E347" s="1" t="s">
        <v>82</v>
      </c>
      <c r="F347" s="1" t="s">
        <v>103</v>
      </c>
      <c r="G347" s="2">
        <v>837</v>
      </c>
      <c r="H347" s="21" t="s">
        <v>132</v>
      </c>
      <c r="I347" s="2">
        <v>0</v>
      </c>
      <c r="J347" s="2">
        <v>21600</v>
      </c>
      <c r="K347" s="2">
        <v>530000</v>
      </c>
      <c r="L347" s="2" t="b">
        <v>0</v>
      </c>
      <c r="M347" s="1" t="s">
        <v>23</v>
      </c>
      <c r="N347" s="3">
        <v>43343</v>
      </c>
      <c r="O347" s="1" t="s">
        <v>23</v>
      </c>
      <c r="P347" s="24">
        <f t="shared" si="5"/>
        <v>43707</v>
      </c>
      <c r="R347"/>
    </row>
    <row r="348" spans="1:18" ht="12.75" customHeight="1" x14ac:dyDescent="0.4">
      <c r="A348" s="1" t="s">
        <v>109</v>
      </c>
      <c r="B348" s="1" t="s">
        <v>415</v>
      </c>
      <c r="C348" s="1" t="s">
        <v>416</v>
      </c>
      <c r="D348" s="1" t="s">
        <v>936</v>
      </c>
      <c r="E348" s="1" t="s">
        <v>416</v>
      </c>
      <c r="F348" s="1" t="s">
        <v>103</v>
      </c>
      <c r="G348" s="2">
        <v>900</v>
      </c>
      <c r="H348" s="21" t="s">
        <v>132</v>
      </c>
      <c r="I348" s="2">
        <v>0</v>
      </c>
      <c r="J348" s="2">
        <v>27144</v>
      </c>
      <c r="K348" s="2">
        <v>905000</v>
      </c>
      <c r="L348" s="2" t="b">
        <v>0</v>
      </c>
      <c r="M348" s="1" t="s">
        <v>23</v>
      </c>
      <c r="N348" s="3">
        <v>42613</v>
      </c>
      <c r="O348" s="1" t="s">
        <v>23</v>
      </c>
      <c r="P348" s="24">
        <f t="shared" si="5"/>
        <v>43707</v>
      </c>
      <c r="R348"/>
    </row>
    <row r="349" spans="1:18" ht="12.75" customHeight="1" x14ac:dyDescent="0.4">
      <c r="A349" s="1" t="s">
        <v>31</v>
      </c>
      <c r="B349" s="1" t="s">
        <v>124</v>
      </c>
      <c r="C349" s="1" t="s">
        <v>125</v>
      </c>
      <c r="D349" s="1" t="s">
        <v>935</v>
      </c>
      <c r="E349" s="1" t="s">
        <v>122</v>
      </c>
      <c r="F349" s="1" t="s">
        <v>103</v>
      </c>
      <c r="G349" s="2">
        <v>1051</v>
      </c>
      <c r="H349" s="21" t="s">
        <v>132</v>
      </c>
      <c r="I349" s="2">
        <v>0</v>
      </c>
      <c r="J349" s="2">
        <v>29610</v>
      </c>
      <c r="K349" s="2">
        <v>890000</v>
      </c>
      <c r="L349" s="2" t="b">
        <v>0</v>
      </c>
      <c r="M349" s="1" t="s">
        <v>23</v>
      </c>
      <c r="N349" s="3">
        <v>38534</v>
      </c>
      <c r="O349" s="1" t="s">
        <v>23</v>
      </c>
      <c r="P349" s="24">
        <f t="shared" si="5"/>
        <v>43707</v>
      </c>
      <c r="R349"/>
    </row>
    <row r="350" spans="1:18" ht="12.75" customHeight="1" x14ac:dyDescent="0.4">
      <c r="A350" s="1" t="s">
        <v>271</v>
      </c>
      <c r="B350" s="1" t="s">
        <v>698</v>
      </c>
      <c r="C350" s="1" t="s">
        <v>85</v>
      </c>
      <c r="D350" s="1" t="s">
        <v>86</v>
      </c>
      <c r="E350" s="1" t="s">
        <v>89</v>
      </c>
      <c r="F350" s="1" t="s">
        <v>274</v>
      </c>
      <c r="G350" s="2">
        <v>495</v>
      </c>
      <c r="H350" s="21" t="s">
        <v>241</v>
      </c>
      <c r="I350" s="2">
        <v>0</v>
      </c>
      <c r="J350" s="2">
        <v>8700</v>
      </c>
      <c r="K350" s="2">
        <v>135000</v>
      </c>
      <c r="L350" s="2" t="b">
        <v>1</v>
      </c>
      <c r="M350" s="1" t="s">
        <v>23</v>
      </c>
      <c r="N350" s="3">
        <v>43344</v>
      </c>
      <c r="O350" s="1" t="s">
        <v>23</v>
      </c>
      <c r="P350" s="24">
        <f t="shared" si="5"/>
        <v>43708</v>
      </c>
      <c r="R350"/>
    </row>
    <row r="351" spans="1:18" ht="12.75" customHeight="1" x14ac:dyDescent="0.4">
      <c r="A351" s="1" t="s">
        <v>27</v>
      </c>
      <c r="B351" s="1" t="s">
        <v>888</v>
      </c>
      <c r="C351" s="1" t="s">
        <v>16</v>
      </c>
      <c r="D351" s="1" t="s">
        <v>938</v>
      </c>
      <c r="E351" s="1" t="s">
        <v>89</v>
      </c>
      <c r="F351" s="1" t="s">
        <v>890</v>
      </c>
      <c r="G351" s="2">
        <v>643</v>
      </c>
      <c r="H351" s="21" t="s">
        <v>241</v>
      </c>
      <c r="I351" s="2">
        <v>0</v>
      </c>
      <c r="J351" s="2">
        <v>10200</v>
      </c>
      <c r="K351" s="2">
        <v>185000</v>
      </c>
      <c r="L351" s="2" t="b">
        <v>1</v>
      </c>
      <c r="M351" s="1" t="s">
        <v>23</v>
      </c>
      <c r="N351" s="3">
        <v>43344</v>
      </c>
      <c r="O351" s="1" t="s">
        <v>23</v>
      </c>
      <c r="P351" s="24">
        <f t="shared" si="5"/>
        <v>43708</v>
      </c>
      <c r="R351"/>
    </row>
    <row r="352" spans="1:18" ht="12.75" customHeight="1" x14ac:dyDescent="0.4">
      <c r="A352" s="1" t="s">
        <v>166</v>
      </c>
      <c r="B352" s="1" t="s">
        <v>867</v>
      </c>
      <c r="C352" s="1" t="s">
        <v>868</v>
      </c>
      <c r="D352" s="1" t="s">
        <v>869</v>
      </c>
      <c r="E352" s="1" t="s">
        <v>869</v>
      </c>
      <c r="F352" s="1" t="s">
        <v>870</v>
      </c>
      <c r="G352" s="2">
        <v>754</v>
      </c>
      <c r="H352" s="21" t="s">
        <v>241</v>
      </c>
      <c r="I352" s="2">
        <v>0</v>
      </c>
      <c r="J352" s="2">
        <v>10272</v>
      </c>
      <c r="K352" s="2">
        <v>175000</v>
      </c>
      <c r="L352" s="2" t="b">
        <v>1</v>
      </c>
      <c r="M352" s="1" t="s">
        <v>23</v>
      </c>
      <c r="N352" s="3">
        <v>41883</v>
      </c>
      <c r="O352" s="1" t="s">
        <v>23</v>
      </c>
      <c r="P352" s="24">
        <f t="shared" si="5"/>
        <v>43708</v>
      </c>
      <c r="R352"/>
    </row>
    <row r="353" spans="1:18" ht="12.75" customHeight="1" x14ac:dyDescent="0.4">
      <c r="A353" s="1" t="s">
        <v>128</v>
      </c>
      <c r="B353" s="1" t="s">
        <v>792</v>
      </c>
      <c r="C353" s="1" t="s">
        <v>793</v>
      </c>
      <c r="D353" s="1" t="s">
        <v>82</v>
      </c>
      <c r="E353" s="1" t="s">
        <v>20</v>
      </c>
      <c r="F353" s="1" t="s">
        <v>21</v>
      </c>
      <c r="G353" s="2">
        <v>473</v>
      </c>
      <c r="H353" s="21" t="s">
        <v>241</v>
      </c>
      <c r="I353" s="2">
        <v>0</v>
      </c>
      <c r="J353" s="2">
        <v>11220</v>
      </c>
      <c r="K353" s="2">
        <v>240000</v>
      </c>
      <c r="L353" s="2" t="b">
        <v>1</v>
      </c>
      <c r="M353" s="1" t="s">
        <v>23</v>
      </c>
      <c r="N353" s="3">
        <v>42614</v>
      </c>
      <c r="O353" s="1" t="s">
        <v>23</v>
      </c>
      <c r="P353" s="24">
        <f t="shared" si="5"/>
        <v>43708</v>
      </c>
      <c r="R353"/>
    </row>
    <row r="354" spans="1:18" ht="12.75" customHeight="1" x14ac:dyDescent="0.4">
      <c r="A354" s="1" t="s">
        <v>166</v>
      </c>
      <c r="B354" s="1" t="s">
        <v>698</v>
      </c>
      <c r="C354" s="1" t="s">
        <v>85</v>
      </c>
      <c r="D354" s="1" t="s">
        <v>86</v>
      </c>
      <c r="E354" s="1" t="s">
        <v>89</v>
      </c>
      <c r="F354" s="1" t="s">
        <v>96</v>
      </c>
      <c r="G354" s="2">
        <v>834</v>
      </c>
      <c r="H354" s="21" t="s">
        <v>241</v>
      </c>
      <c r="I354" s="2">
        <v>0</v>
      </c>
      <c r="J354" s="2">
        <v>11532</v>
      </c>
      <c r="K354" s="2">
        <v>230000</v>
      </c>
      <c r="L354" s="2" t="b">
        <v>1</v>
      </c>
      <c r="M354" s="1" t="s">
        <v>23</v>
      </c>
      <c r="N354" s="3">
        <v>42614</v>
      </c>
      <c r="O354" s="1" t="s">
        <v>23</v>
      </c>
      <c r="P354" s="24">
        <f t="shared" si="5"/>
        <v>43708</v>
      </c>
      <c r="R354"/>
    </row>
    <row r="355" spans="1:18" ht="12.75" customHeight="1" x14ac:dyDescent="0.4">
      <c r="A355" s="1" t="s">
        <v>145</v>
      </c>
      <c r="B355" s="1" t="s">
        <v>258</v>
      </c>
      <c r="C355" s="1" t="s">
        <v>264</v>
      </c>
      <c r="D355" s="1" t="s">
        <v>935</v>
      </c>
      <c r="E355" s="1" t="s">
        <v>260</v>
      </c>
      <c r="F355" s="1" t="s">
        <v>261</v>
      </c>
      <c r="G355" s="2">
        <v>702</v>
      </c>
      <c r="H355" s="21" t="s">
        <v>241</v>
      </c>
      <c r="I355" s="2">
        <v>0</v>
      </c>
      <c r="J355" s="2">
        <v>12096</v>
      </c>
      <c r="K355" s="2">
        <v>300000</v>
      </c>
      <c r="L355" s="2" t="b">
        <v>1</v>
      </c>
      <c r="M355" s="1" t="s">
        <v>23</v>
      </c>
      <c r="N355" s="3">
        <v>40940</v>
      </c>
      <c r="O355" s="1" t="s">
        <v>23</v>
      </c>
      <c r="P355" s="24">
        <f t="shared" si="5"/>
        <v>43708</v>
      </c>
      <c r="R355"/>
    </row>
    <row r="356" spans="1:18" ht="12.75" customHeight="1" x14ac:dyDescent="0.4">
      <c r="A356" s="1" t="s">
        <v>278</v>
      </c>
      <c r="B356" s="1" t="s">
        <v>551</v>
      </c>
      <c r="C356" s="1" t="s">
        <v>68</v>
      </c>
      <c r="D356" s="1" t="s">
        <v>937</v>
      </c>
      <c r="E356" s="1" t="s">
        <v>69</v>
      </c>
      <c r="F356" s="1" t="s">
        <v>70</v>
      </c>
      <c r="G356" s="2">
        <v>1180</v>
      </c>
      <c r="H356" s="21" t="s">
        <v>241</v>
      </c>
      <c r="I356" s="2">
        <v>0</v>
      </c>
      <c r="J356" s="2">
        <v>15744</v>
      </c>
      <c r="K356" s="2">
        <v>375000</v>
      </c>
      <c r="L356" s="2" t="b">
        <v>1</v>
      </c>
      <c r="M356" s="1" t="s">
        <v>23</v>
      </c>
      <c r="N356" s="3">
        <v>43344</v>
      </c>
      <c r="O356" s="1" t="s">
        <v>23</v>
      </c>
      <c r="P356" s="24">
        <f t="shared" si="5"/>
        <v>43708</v>
      </c>
      <c r="R356"/>
    </row>
    <row r="357" spans="1:18" ht="12.75" customHeight="1" x14ac:dyDescent="0.4">
      <c r="A357" s="1" t="s">
        <v>477</v>
      </c>
      <c r="B357" s="1" t="s">
        <v>446</v>
      </c>
      <c r="C357" s="1" t="s">
        <v>65</v>
      </c>
      <c r="D357" s="1" t="s">
        <v>935</v>
      </c>
      <c r="E357" s="1" t="s">
        <v>20</v>
      </c>
      <c r="F357" s="1" t="s">
        <v>21</v>
      </c>
      <c r="G357" s="2">
        <v>540</v>
      </c>
      <c r="H357" s="21" t="s">
        <v>241</v>
      </c>
      <c r="I357" s="2">
        <v>0</v>
      </c>
      <c r="J357" s="2">
        <v>17160</v>
      </c>
      <c r="K357" s="2">
        <v>390000</v>
      </c>
      <c r="L357" s="2" t="b">
        <v>1</v>
      </c>
      <c r="M357" s="1" t="s">
        <v>23</v>
      </c>
      <c r="N357" s="3">
        <v>43344</v>
      </c>
      <c r="O357" s="1" t="s">
        <v>23</v>
      </c>
      <c r="P357" s="24">
        <f t="shared" si="5"/>
        <v>43708</v>
      </c>
      <c r="R357"/>
    </row>
    <row r="358" spans="1:18" ht="12.75" customHeight="1" x14ac:dyDescent="0.4">
      <c r="A358" s="1" t="s">
        <v>536</v>
      </c>
      <c r="B358" s="1" t="s">
        <v>446</v>
      </c>
      <c r="C358" s="1" t="s">
        <v>65</v>
      </c>
      <c r="D358" s="1" t="s">
        <v>935</v>
      </c>
      <c r="E358" s="1" t="s">
        <v>98</v>
      </c>
      <c r="F358" s="1" t="s">
        <v>40</v>
      </c>
      <c r="G358" s="2">
        <v>666</v>
      </c>
      <c r="H358" s="21" t="s">
        <v>241</v>
      </c>
      <c r="I358" s="2">
        <v>0</v>
      </c>
      <c r="J358" s="2">
        <v>18036</v>
      </c>
      <c r="K358" s="2">
        <v>500000</v>
      </c>
      <c r="L358" s="2" t="b">
        <v>1</v>
      </c>
      <c r="M358" s="1" t="s">
        <v>23</v>
      </c>
      <c r="N358" s="3">
        <v>39461</v>
      </c>
      <c r="O358" s="1" t="s">
        <v>23</v>
      </c>
      <c r="P358" s="24">
        <f t="shared" si="5"/>
        <v>43708</v>
      </c>
      <c r="R358"/>
    </row>
    <row r="359" spans="1:18" ht="12.75" customHeight="1" x14ac:dyDescent="0.4">
      <c r="A359" s="1" t="s">
        <v>29</v>
      </c>
      <c r="B359" s="1" t="s">
        <v>551</v>
      </c>
      <c r="C359" s="1" t="s">
        <v>68</v>
      </c>
      <c r="D359" s="1" t="s">
        <v>937</v>
      </c>
      <c r="E359" s="1" t="s">
        <v>69</v>
      </c>
      <c r="F359" s="1" t="s">
        <v>70</v>
      </c>
      <c r="G359" s="2">
        <v>1060</v>
      </c>
      <c r="H359" s="21" t="s">
        <v>241</v>
      </c>
      <c r="I359" s="2">
        <v>0</v>
      </c>
      <c r="J359" s="2">
        <v>18816</v>
      </c>
      <c r="K359" s="2">
        <v>375000</v>
      </c>
      <c r="L359" s="2" t="b">
        <v>1</v>
      </c>
      <c r="M359" s="1" t="s">
        <v>23</v>
      </c>
      <c r="N359" s="3">
        <v>42614</v>
      </c>
      <c r="O359" s="1" t="s">
        <v>23</v>
      </c>
      <c r="P359" s="24">
        <f t="shared" si="5"/>
        <v>43708</v>
      </c>
      <c r="R359"/>
    </row>
    <row r="360" spans="1:18" ht="12.75" customHeight="1" x14ac:dyDescent="0.4">
      <c r="A360" s="1" t="s">
        <v>653</v>
      </c>
      <c r="B360" s="1" t="s">
        <v>895</v>
      </c>
      <c r="C360" s="1" t="s">
        <v>60</v>
      </c>
      <c r="D360" s="1" t="s">
        <v>936</v>
      </c>
      <c r="E360" s="1" t="s">
        <v>108</v>
      </c>
      <c r="F360" s="1" t="s">
        <v>21</v>
      </c>
      <c r="G360" s="2">
        <v>590</v>
      </c>
      <c r="H360" s="21" t="s">
        <v>241</v>
      </c>
      <c r="I360" s="2">
        <v>0</v>
      </c>
      <c r="J360" s="2">
        <v>24570</v>
      </c>
      <c r="K360" s="2">
        <v>600000</v>
      </c>
      <c r="L360" s="2" t="b">
        <v>0</v>
      </c>
      <c r="M360" s="1" t="s">
        <v>16</v>
      </c>
      <c r="N360" s="3">
        <v>42979</v>
      </c>
      <c r="O360" s="1" t="s">
        <v>23</v>
      </c>
      <c r="P360" s="24">
        <f t="shared" si="5"/>
        <v>43708</v>
      </c>
      <c r="R360"/>
    </row>
    <row r="361" spans="1:18" ht="12.75" customHeight="1" x14ac:dyDescent="0.4">
      <c r="A361" s="1" t="s">
        <v>48</v>
      </c>
      <c r="B361" s="1" t="s">
        <v>224</v>
      </c>
      <c r="C361" s="1" t="s">
        <v>225</v>
      </c>
      <c r="D361" s="1" t="s">
        <v>935</v>
      </c>
      <c r="E361" s="1" t="s">
        <v>122</v>
      </c>
      <c r="F361" s="1" t="s">
        <v>126</v>
      </c>
      <c r="G361" s="2">
        <v>927</v>
      </c>
      <c r="H361" s="21" t="s">
        <v>241</v>
      </c>
      <c r="I361" s="2">
        <v>0</v>
      </c>
      <c r="J361" s="2">
        <v>27560</v>
      </c>
      <c r="K361" s="2">
        <v>725000</v>
      </c>
      <c r="L361" s="2" t="b">
        <v>0</v>
      </c>
      <c r="M361" s="1" t="s">
        <v>23</v>
      </c>
      <c r="N361" s="3">
        <v>43344</v>
      </c>
      <c r="O361" s="1" t="s">
        <v>23</v>
      </c>
      <c r="P361" s="24">
        <f t="shared" si="5"/>
        <v>43708</v>
      </c>
      <c r="R361"/>
    </row>
    <row r="362" spans="1:18" ht="12.75" customHeight="1" x14ac:dyDescent="0.4">
      <c r="A362" s="1" t="s">
        <v>35</v>
      </c>
      <c r="B362" s="1" t="s">
        <v>895</v>
      </c>
      <c r="C362" s="1" t="s">
        <v>60</v>
      </c>
      <c r="D362" s="1" t="s">
        <v>936</v>
      </c>
      <c r="E362" s="1" t="s">
        <v>108</v>
      </c>
      <c r="F362" s="1" t="s">
        <v>222</v>
      </c>
      <c r="G362" s="2">
        <v>855</v>
      </c>
      <c r="H362" s="21" t="s">
        <v>241</v>
      </c>
      <c r="I362" s="2">
        <v>0</v>
      </c>
      <c r="J362" s="2">
        <v>29900</v>
      </c>
      <c r="K362" s="2">
        <v>875000</v>
      </c>
      <c r="L362" s="2" t="b">
        <v>0</v>
      </c>
      <c r="M362" s="1" t="s">
        <v>16</v>
      </c>
      <c r="N362" s="3">
        <v>43343</v>
      </c>
      <c r="O362" s="1" t="s">
        <v>23</v>
      </c>
      <c r="P362" s="24">
        <f t="shared" si="5"/>
        <v>43708</v>
      </c>
      <c r="R362"/>
    </row>
    <row r="363" spans="1:18" ht="12.75" customHeight="1" x14ac:dyDescent="0.4">
      <c r="A363" s="1" t="s">
        <v>588</v>
      </c>
      <c r="B363" s="1" t="s">
        <v>895</v>
      </c>
      <c r="C363" s="1" t="s">
        <v>60</v>
      </c>
      <c r="D363" s="1" t="s">
        <v>936</v>
      </c>
      <c r="E363" s="1" t="s">
        <v>108</v>
      </c>
      <c r="F363" s="1" t="s">
        <v>222</v>
      </c>
      <c r="G363" s="2">
        <v>849</v>
      </c>
      <c r="H363" s="21" t="s">
        <v>241</v>
      </c>
      <c r="I363" s="2">
        <v>0</v>
      </c>
      <c r="J363" s="2">
        <v>29900</v>
      </c>
      <c r="K363" s="2">
        <v>875000</v>
      </c>
      <c r="L363" s="2" t="b">
        <v>0</v>
      </c>
      <c r="M363" s="1" t="s">
        <v>16</v>
      </c>
      <c r="N363" s="3">
        <v>43343</v>
      </c>
      <c r="O363" s="1" t="s">
        <v>23</v>
      </c>
      <c r="P363" s="24">
        <f t="shared" si="5"/>
        <v>43708</v>
      </c>
      <c r="R363"/>
    </row>
    <row r="364" spans="1:18" ht="12.75" customHeight="1" x14ac:dyDescent="0.4">
      <c r="A364" s="1" t="s">
        <v>297</v>
      </c>
      <c r="B364" s="1" t="s">
        <v>895</v>
      </c>
      <c r="C364" s="1" t="s">
        <v>60</v>
      </c>
      <c r="D364" s="1" t="s">
        <v>936</v>
      </c>
      <c r="E364" s="1" t="s">
        <v>108</v>
      </c>
      <c r="F364" s="1" t="s">
        <v>21</v>
      </c>
      <c r="G364" s="2">
        <v>558</v>
      </c>
      <c r="H364" s="21" t="s">
        <v>911</v>
      </c>
      <c r="I364" s="2">
        <v>0</v>
      </c>
      <c r="J364" s="2">
        <v>50960</v>
      </c>
      <c r="K364" s="2">
        <v>600000</v>
      </c>
      <c r="L364" s="2" t="b">
        <v>0</v>
      </c>
      <c r="M364" s="1" t="s">
        <v>16</v>
      </c>
      <c r="N364" s="3">
        <v>43526</v>
      </c>
      <c r="O364" s="1" t="s">
        <v>23</v>
      </c>
      <c r="P364" s="24">
        <f t="shared" si="5"/>
        <v>43709</v>
      </c>
      <c r="R364"/>
    </row>
    <row r="365" spans="1:18" ht="12.75" customHeight="1" x14ac:dyDescent="0.4">
      <c r="A365" s="1" t="s">
        <v>504</v>
      </c>
      <c r="B365" s="1" t="s">
        <v>446</v>
      </c>
      <c r="C365" s="1" t="s">
        <v>65</v>
      </c>
      <c r="D365" s="1" t="s">
        <v>935</v>
      </c>
      <c r="E365" s="1" t="s">
        <v>20</v>
      </c>
      <c r="F365" s="1" t="s">
        <v>37</v>
      </c>
      <c r="G365" s="2">
        <v>277</v>
      </c>
      <c r="H365" s="21" t="s">
        <v>505</v>
      </c>
      <c r="I365" s="2">
        <v>0</v>
      </c>
      <c r="J365" s="2">
        <v>11244</v>
      </c>
      <c r="K365" s="2">
        <v>260000</v>
      </c>
      <c r="L365" s="2" t="b">
        <v>1</v>
      </c>
      <c r="M365" s="1" t="s">
        <v>23</v>
      </c>
      <c r="N365" s="3">
        <v>42250</v>
      </c>
      <c r="O365" s="1" t="s">
        <v>23</v>
      </c>
      <c r="P365" s="24">
        <f t="shared" si="5"/>
        <v>43710</v>
      </c>
      <c r="R365"/>
    </row>
    <row r="366" spans="1:18" ht="12.75" customHeight="1" x14ac:dyDescent="0.4">
      <c r="A366" s="1" t="s">
        <v>39</v>
      </c>
      <c r="B366" s="1" t="s">
        <v>32</v>
      </c>
      <c r="C366" s="1" t="s">
        <v>19</v>
      </c>
      <c r="D366" s="1" t="s">
        <v>82</v>
      </c>
      <c r="E366" s="1" t="s">
        <v>20</v>
      </c>
      <c r="F366" s="1" t="s">
        <v>40</v>
      </c>
      <c r="G366" s="2">
        <v>590</v>
      </c>
      <c r="H366" s="21" t="s">
        <v>41</v>
      </c>
      <c r="I366" s="2">
        <v>0</v>
      </c>
      <c r="J366" s="2">
        <v>13500</v>
      </c>
      <c r="K366" s="2">
        <v>265000</v>
      </c>
      <c r="L366" s="2" t="b">
        <v>0</v>
      </c>
      <c r="M366" s="1" t="s">
        <v>23</v>
      </c>
      <c r="N366" s="3">
        <v>43347</v>
      </c>
      <c r="O366" s="1" t="s">
        <v>23</v>
      </c>
      <c r="P366" s="24">
        <f t="shared" si="5"/>
        <v>43711</v>
      </c>
      <c r="R366"/>
    </row>
    <row r="367" spans="1:18" ht="12.75" customHeight="1" x14ac:dyDescent="0.4">
      <c r="A367" s="1" t="s">
        <v>656</v>
      </c>
      <c r="B367" s="1" t="s">
        <v>776</v>
      </c>
      <c r="C367" s="1" t="s">
        <v>831</v>
      </c>
      <c r="D367" s="1" t="s">
        <v>936</v>
      </c>
      <c r="E367" s="1" t="s">
        <v>372</v>
      </c>
      <c r="F367" s="1" t="s">
        <v>21</v>
      </c>
      <c r="G367" s="2">
        <v>377</v>
      </c>
      <c r="H367" s="21" t="s">
        <v>41</v>
      </c>
      <c r="I367" s="2">
        <v>0</v>
      </c>
      <c r="J367" s="2">
        <v>16900</v>
      </c>
      <c r="K367" s="2">
        <v>445000</v>
      </c>
      <c r="L367" s="2" t="b">
        <v>0</v>
      </c>
      <c r="M367" s="1" t="s">
        <v>23</v>
      </c>
      <c r="N367" s="3">
        <v>42982</v>
      </c>
      <c r="O367" s="1" t="s">
        <v>23</v>
      </c>
      <c r="P367" s="24">
        <f t="shared" si="5"/>
        <v>43711</v>
      </c>
      <c r="R367"/>
    </row>
    <row r="368" spans="1:18" ht="12.75" customHeight="1" x14ac:dyDescent="0.4">
      <c r="A368" s="1" t="s">
        <v>248</v>
      </c>
      <c r="B368" s="1" t="s">
        <v>551</v>
      </c>
      <c r="C368" s="1" t="s">
        <v>647</v>
      </c>
      <c r="D368" s="1" t="s">
        <v>937</v>
      </c>
      <c r="E368" s="1" t="s">
        <v>157</v>
      </c>
      <c r="F368" s="1" t="s">
        <v>70</v>
      </c>
      <c r="G368" s="2">
        <v>1060</v>
      </c>
      <c r="H368" s="21" t="s">
        <v>648</v>
      </c>
      <c r="I368" s="2">
        <v>0</v>
      </c>
      <c r="J368" s="2">
        <v>16752</v>
      </c>
      <c r="K368" s="2">
        <v>375000</v>
      </c>
      <c r="L368" s="2" t="b">
        <v>0</v>
      </c>
      <c r="M368" s="1" t="s">
        <v>23</v>
      </c>
      <c r="N368" s="3">
        <v>35355</v>
      </c>
      <c r="O368" s="1" t="s">
        <v>23</v>
      </c>
      <c r="P368" s="24">
        <f t="shared" si="5"/>
        <v>43712</v>
      </c>
      <c r="R368"/>
    </row>
    <row r="369" spans="1:18" ht="12.75" customHeight="1" x14ac:dyDescent="0.4">
      <c r="A369" s="1" t="s">
        <v>142</v>
      </c>
      <c r="B369" s="1" t="s">
        <v>211</v>
      </c>
      <c r="C369" s="1" t="s">
        <v>197</v>
      </c>
      <c r="D369" s="1" t="s">
        <v>936</v>
      </c>
      <c r="E369" s="1" t="s">
        <v>198</v>
      </c>
      <c r="F369" s="1" t="s">
        <v>216</v>
      </c>
      <c r="G369" s="2">
        <v>514</v>
      </c>
      <c r="H369" s="21" t="s">
        <v>220</v>
      </c>
      <c r="I369" s="2">
        <v>0</v>
      </c>
      <c r="J369" s="2">
        <v>21600</v>
      </c>
      <c r="K369" s="2">
        <v>695000</v>
      </c>
      <c r="L369" s="2" t="b">
        <v>1</v>
      </c>
      <c r="M369" s="1" t="s">
        <v>23</v>
      </c>
      <c r="N369" s="3">
        <v>43350</v>
      </c>
      <c r="O369" s="1" t="s">
        <v>23</v>
      </c>
      <c r="P369" s="24">
        <f t="shared" si="5"/>
        <v>43714</v>
      </c>
      <c r="R369"/>
    </row>
    <row r="370" spans="1:18" ht="12.75" customHeight="1" x14ac:dyDescent="0.4">
      <c r="A370" s="1" t="s">
        <v>142</v>
      </c>
      <c r="B370" s="1" t="s">
        <v>895</v>
      </c>
      <c r="C370" s="1" t="s">
        <v>60</v>
      </c>
      <c r="D370" s="1" t="s">
        <v>936</v>
      </c>
      <c r="E370" s="1" t="s">
        <v>108</v>
      </c>
      <c r="F370" s="1" t="s">
        <v>21</v>
      </c>
      <c r="G370" s="2">
        <v>700</v>
      </c>
      <c r="H370" s="21" t="s">
        <v>252</v>
      </c>
      <c r="I370" s="2">
        <v>0</v>
      </c>
      <c r="J370" s="2">
        <v>26512</v>
      </c>
      <c r="K370" s="2">
        <v>600000</v>
      </c>
      <c r="L370" s="2" t="b">
        <v>0</v>
      </c>
      <c r="M370" s="1" t="s">
        <v>16</v>
      </c>
      <c r="N370" s="3">
        <v>42986</v>
      </c>
      <c r="O370" s="1" t="s">
        <v>23</v>
      </c>
      <c r="P370" s="24">
        <f t="shared" si="5"/>
        <v>43715</v>
      </c>
      <c r="R370"/>
    </row>
    <row r="371" spans="1:18" ht="12.75" customHeight="1" x14ac:dyDescent="0.4">
      <c r="A371" s="1" t="s">
        <v>90</v>
      </c>
      <c r="B371" s="1" t="s">
        <v>224</v>
      </c>
      <c r="C371" s="1" t="s">
        <v>225</v>
      </c>
      <c r="D371" s="1" t="s">
        <v>935</v>
      </c>
      <c r="E371" s="1" t="s">
        <v>122</v>
      </c>
      <c r="F371" s="1" t="s">
        <v>126</v>
      </c>
      <c r="G371" s="2">
        <v>1033</v>
      </c>
      <c r="H371" s="21" t="s">
        <v>252</v>
      </c>
      <c r="I371" s="2">
        <v>0</v>
      </c>
      <c r="J371" s="2">
        <v>27816</v>
      </c>
      <c r="K371" s="2">
        <v>725000</v>
      </c>
      <c r="L371" s="2" t="b">
        <v>0</v>
      </c>
      <c r="M371" s="1" t="s">
        <v>23</v>
      </c>
      <c r="N371" s="3">
        <v>43351</v>
      </c>
      <c r="O371" s="1" t="s">
        <v>23</v>
      </c>
      <c r="P371" s="24">
        <f t="shared" si="5"/>
        <v>43715</v>
      </c>
      <c r="R371"/>
    </row>
    <row r="372" spans="1:18" ht="12.75" customHeight="1" x14ac:dyDescent="0.4">
      <c r="A372" s="1" t="s">
        <v>145</v>
      </c>
      <c r="B372" s="1" t="s">
        <v>888</v>
      </c>
      <c r="C372" s="1" t="s">
        <v>16</v>
      </c>
      <c r="D372" s="1" t="s">
        <v>938</v>
      </c>
      <c r="E372" s="1" t="s">
        <v>89</v>
      </c>
      <c r="F372" s="1" t="s">
        <v>890</v>
      </c>
      <c r="G372" s="2">
        <v>715</v>
      </c>
      <c r="H372" s="21" t="s">
        <v>202</v>
      </c>
      <c r="I372" s="2">
        <v>0</v>
      </c>
      <c r="J372" s="2">
        <v>10416</v>
      </c>
      <c r="K372" s="2">
        <v>185000</v>
      </c>
      <c r="L372" s="2" t="b">
        <v>1</v>
      </c>
      <c r="M372" s="1" t="s">
        <v>23</v>
      </c>
      <c r="N372" s="3">
        <v>42622</v>
      </c>
      <c r="O372" s="1" t="s">
        <v>23</v>
      </c>
      <c r="P372" s="24">
        <f t="shared" si="5"/>
        <v>43717</v>
      </c>
      <c r="R372"/>
    </row>
    <row r="373" spans="1:18" ht="12.75" customHeight="1" x14ac:dyDescent="0.4">
      <c r="A373" s="1" t="s">
        <v>614</v>
      </c>
      <c r="B373" s="1" t="s">
        <v>551</v>
      </c>
      <c r="C373" s="1" t="s">
        <v>68</v>
      </c>
      <c r="D373" s="1" t="s">
        <v>937</v>
      </c>
      <c r="E373" s="1" t="s">
        <v>69</v>
      </c>
      <c r="F373" s="1" t="s">
        <v>21</v>
      </c>
      <c r="G373" s="2">
        <v>590</v>
      </c>
      <c r="H373" s="21" t="s">
        <v>202</v>
      </c>
      <c r="I373" s="2">
        <v>0</v>
      </c>
      <c r="J373" s="2">
        <v>11736</v>
      </c>
      <c r="K373" s="2">
        <v>237500</v>
      </c>
      <c r="L373" s="2" t="b">
        <v>0</v>
      </c>
      <c r="M373" s="1" t="s">
        <v>23</v>
      </c>
      <c r="N373" s="3">
        <v>42622</v>
      </c>
      <c r="O373" s="1" t="s">
        <v>23</v>
      </c>
      <c r="P373" s="24">
        <f t="shared" si="5"/>
        <v>43717</v>
      </c>
      <c r="R373"/>
    </row>
    <row r="374" spans="1:18" ht="12.75" customHeight="1" x14ac:dyDescent="0.4">
      <c r="A374" s="1" t="s">
        <v>83</v>
      </c>
      <c r="B374" s="1" t="s">
        <v>881</v>
      </c>
      <c r="C374" s="1" t="s">
        <v>106</v>
      </c>
      <c r="D374" s="1" t="s">
        <v>82</v>
      </c>
      <c r="E374" s="1" t="s">
        <v>20</v>
      </c>
      <c r="F374" s="1" t="s">
        <v>40</v>
      </c>
      <c r="G374" s="2">
        <v>660</v>
      </c>
      <c r="H374" s="21" t="s">
        <v>202</v>
      </c>
      <c r="I374" s="2">
        <v>0</v>
      </c>
      <c r="J374" s="2">
        <v>17100</v>
      </c>
      <c r="K374" s="2">
        <v>370000</v>
      </c>
      <c r="L374" s="2" t="b">
        <v>1</v>
      </c>
      <c r="M374" s="1" t="s">
        <v>23</v>
      </c>
      <c r="N374" s="3">
        <v>43353</v>
      </c>
      <c r="O374" s="1" t="s">
        <v>23</v>
      </c>
      <c r="P374" s="24">
        <f t="shared" si="5"/>
        <v>43717</v>
      </c>
      <c r="R374"/>
    </row>
    <row r="375" spans="1:18" ht="12.75" customHeight="1" x14ac:dyDescent="0.4">
      <c r="A375" s="1" t="s">
        <v>44</v>
      </c>
      <c r="B375" s="1" t="s">
        <v>196</v>
      </c>
      <c r="C375" s="1" t="s">
        <v>197</v>
      </c>
      <c r="D375" s="1" t="s">
        <v>936</v>
      </c>
      <c r="E375" s="1" t="s">
        <v>198</v>
      </c>
      <c r="F375" s="1" t="s">
        <v>40</v>
      </c>
      <c r="G375" s="2">
        <v>568</v>
      </c>
      <c r="H375" s="21" t="s">
        <v>202</v>
      </c>
      <c r="I375" s="2">
        <v>0</v>
      </c>
      <c r="J375" s="2">
        <v>23400</v>
      </c>
      <c r="K375" s="2">
        <v>670000</v>
      </c>
      <c r="L375" s="2" t="b">
        <v>0</v>
      </c>
      <c r="M375" s="1" t="s">
        <v>23</v>
      </c>
      <c r="N375" s="3">
        <v>43353</v>
      </c>
      <c r="O375" s="1" t="s">
        <v>23</v>
      </c>
      <c r="P375" s="24">
        <f t="shared" si="5"/>
        <v>43717</v>
      </c>
      <c r="R375"/>
    </row>
    <row r="376" spans="1:18" ht="12.75" customHeight="1" x14ac:dyDescent="0.4">
      <c r="A376" s="1" t="s">
        <v>675</v>
      </c>
      <c r="B376" s="1" t="s">
        <v>673</v>
      </c>
      <c r="C376" s="1" t="s">
        <v>50</v>
      </c>
      <c r="D376" s="1" t="s">
        <v>935</v>
      </c>
      <c r="E376" s="1" t="s">
        <v>51</v>
      </c>
      <c r="F376" s="1" t="s">
        <v>40</v>
      </c>
      <c r="G376" s="2">
        <v>0</v>
      </c>
      <c r="H376" s="21" t="s">
        <v>676</v>
      </c>
      <c r="I376" s="2">
        <v>0</v>
      </c>
      <c r="J376" s="2">
        <v>11796</v>
      </c>
      <c r="K376" s="2">
        <v>315000</v>
      </c>
      <c r="L376" s="2" t="b">
        <v>0</v>
      </c>
      <c r="M376" s="1" t="s">
        <v>23</v>
      </c>
      <c r="N376" s="3">
        <v>42624</v>
      </c>
      <c r="O376" s="1" t="s">
        <v>23</v>
      </c>
      <c r="P376" s="24">
        <f t="shared" si="5"/>
        <v>43718</v>
      </c>
      <c r="R376"/>
    </row>
    <row r="377" spans="1:18" ht="12.75" customHeight="1" x14ac:dyDescent="0.4">
      <c r="A377" s="1" t="s">
        <v>42</v>
      </c>
      <c r="B377" s="1" t="s">
        <v>691</v>
      </c>
      <c r="C377" s="1" t="s">
        <v>85</v>
      </c>
      <c r="D377" s="1" t="s">
        <v>86</v>
      </c>
      <c r="E377" s="1" t="s">
        <v>98</v>
      </c>
      <c r="F377" s="1" t="s">
        <v>87</v>
      </c>
      <c r="G377" s="2">
        <v>979</v>
      </c>
      <c r="H377" s="21" t="s">
        <v>696</v>
      </c>
      <c r="I377" s="2">
        <v>0</v>
      </c>
      <c r="J377" s="2">
        <v>12288</v>
      </c>
      <c r="K377" s="2">
        <v>240000</v>
      </c>
      <c r="L377" s="2" t="b">
        <v>0</v>
      </c>
      <c r="M377" s="1" t="s">
        <v>23</v>
      </c>
      <c r="N377" s="3">
        <v>42992</v>
      </c>
      <c r="O377" s="1" t="s">
        <v>23</v>
      </c>
      <c r="P377" s="24">
        <f t="shared" si="5"/>
        <v>43721</v>
      </c>
      <c r="R377"/>
    </row>
    <row r="378" spans="1:18" ht="12.75" customHeight="1" x14ac:dyDescent="0.4">
      <c r="A378" s="1" t="s">
        <v>269</v>
      </c>
      <c r="B378" s="1" t="s">
        <v>258</v>
      </c>
      <c r="C378" s="1" t="s">
        <v>264</v>
      </c>
      <c r="D378" s="1" t="s">
        <v>935</v>
      </c>
      <c r="E378" s="1" t="s">
        <v>260</v>
      </c>
      <c r="F378" s="1" t="s">
        <v>261</v>
      </c>
      <c r="G378" s="2">
        <v>772</v>
      </c>
      <c r="H378" s="21" t="s">
        <v>270</v>
      </c>
      <c r="I378" s="2">
        <v>0</v>
      </c>
      <c r="J378" s="2">
        <v>13416</v>
      </c>
      <c r="K378" s="2">
        <v>300000</v>
      </c>
      <c r="L378" s="2" t="b">
        <v>1</v>
      </c>
      <c r="M378" s="1" t="s">
        <v>23</v>
      </c>
      <c r="N378" s="3">
        <v>41167</v>
      </c>
      <c r="O378" s="1" t="s">
        <v>23</v>
      </c>
      <c r="P378" s="24">
        <f t="shared" si="5"/>
        <v>43722</v>
      </c>
      <c r="R378"/>
    </row>
    <row r="379" spans="1:18" ht="12.75" customHeight="1" x14ac:dyDescent="0.4">
      <c r="A379" s="1" t="s">
        <v>656</v>
      </c>
      <c r="B379" s="1" t="s">
        <v>895</v>
      </c>
      <c r="C379" s="1" t="s">
        <v>60</v>
      </c>
      <c r="D379" s="1" t="s">
        <v>936</v>
      </c>
      <c r="E379" s="1" t="s">
        <v>108</v>
      </c>
      <c r="F379" s="1" t="s">
        <v>40</v>
      </c>
      <c r="G379" s="2">
        <v>770</v>
      </c>
      <c r="H379" s="21" t="s">
        <v>129</v>
      </c>
      <c r="I379" s="2">
        <v>0</v>
      </c>
      <c r="J379" s="2">
        <v>28600</v>
      </c>
      <c r="K379" s="2">
        <v>785000</v>
      </c>
      <c r="L379" s="2" t="b">
        <v>0</v>
      </c>
      <c r="M379" s="1" t="s">
        <v>16</v>
      </c>
      <c r="N379" s="3">
        <v>43359</v>
      </c>
      <c r="O379" s="1" t="s">
        <v>23</v>
      </c>
      <c r="P379" s="24">
        <f t="shared" si="5"/>
        <v>43723</v>
      </c>
      <c r="R379"/>
    </row>
    <row r="380" spans="1:18" ht="12.75" customHeight="1" x14ac:dyDescent="0.4">
      <c r="A380" s="1" t="s">
        <v>83</v>
      </c>
      <c r="B380" s="1" t="s">
        <v>124</v>
      </c>
      <c r="C380" s="1" t="s">
        <v>125</v>
      </c>
      <c r="D380" s="1" t="s">
        <v>935</v>
      </c>
      <c r="E380" s="1" t="s">
        <v>122</v>
      </c>
      <c r="F380" s="1" t="s">
        <v>103</v>
      </c>
      <c r="G380" s="2">
        <v>1020</v>
      </c>
      <c r="H380" s="21" t="s">
        <v>129</v>
      </c>
      <c r="I380" s="2">
        <v>0</v>
      </c>
      <c r="J380" s="2">
        <v>30156</v>
      </c>
      <c r="K380" s="2">
        <v>890000</v>
      </c>
      <c r="L380" s="2" t="b">
        <v>0</v>
      </c>
      <c r="M380" s="1" t="s">
        <v>23</v>
      </c>
      <c r="N380" s="3">
        <v>42263</v>
      </c>
      <c r="O380" s="1" t="s">
        <v>23</v>
      </c>
      <c r="P380" s="24">
        <f t="shared" si="5"/>
        <v>43723</v>
      </c>
      <c r="R380"/>
    </row>
    <row r="381" spans="1:18" ht="12.75" customHeight="1" x14ac:dyDescent="0.4">
      <c r="A381" s="1" t="s">
        <v>758</v>
      </c>
      <c r="B381" s="1" t="s">
        <v>744</v>
      </c>
      <c r="C381" s="1" t="s">
        <v>745</v>
      </c>
      <c r="D381" s="1" t="s">
        <v>935</v>
      </c>
      <c r="E381" s="1" t="s">
        <v>102</v>
      </c>
      <c r="F381" s="1" t="s">
        <v>751</v>
      </c>
      <c r="G381" s="2">
        <v>1127</v>
      </c>
      <c r="H381" s="21" t="s">
        <v>129</v>
      </c>
      <c r="I381" s="2">
        <v>0</v>
      </c>
      <c r="J381" s="2">
        <v>37117</v>
      </c>
      <c r="K381" s="2">
        <v>805000</v>
      </c>
      <c r="L381" s="2" t="b">
        <v>0</v>
      </c>
      <c r="M381" s="1" t="s">
        <v>23</v>
      </c>
      <c r="N381" s="3">
        <v>42994</v>
      </c>
      <c r="O381" s="1" t="s">
        <v>23</v>
      </c>
      <c r="P381" s="24">
        <f t="shared" si="5"/>
        <v>43723</v>
      </c>
      <c r="R381"/>
    </row>
    <row r="382" spans="1:18" ht="12.75" customHeight="1" x14ac:dyDescent="0.4">
      <c r="A382" s="1" t="s">
        <v>660</v>
      </c>
      <c r="B382" s="1" t="s">
        <v>667</v>
      </c>
      <c r="C382" s="1" t="s">
        <v>50</v>
      </c>
      <c r="D382" s="1" t="s">
        <v>935</v>
      </c>
      <c r="E382" s="1" t="s">
        <v>51</v>
      </c>
      <c r="F382" s="1" t="s">
        <v>40</v>
      </c>
      <c r="G382" s="2">
        <v>0</v>
      </c>
      <c r="H382" s="21" t="s">
        <v>310</v>
      </c>
      <c r="I382" s="2">
        <v>0</v>
      </c>
      <c r="J382" s="2">
        <v>12000</v>
      </c>
      <c r="K382" s="2">
        <v>315000</v>
      </c>
      <c r="L382" s="2" t="b">
        <v>0</v>
      </c>
      <c r="M382" s="1" t="s">
        <v>16</v>
      </c>
      <c r="N382" s="3">
        <v>43360</v>
      </c>
      <c r="O382" s="1" t="s">
        <v>23</v>
      </c>
      <c r="P382" s="24">
        <f t="shared" si="5"/>
        <v>43724</v>
      </c>
      <c r="R382"/>
    </row>
    <row r="383" spans="1:18" ht="12.75" customHeight="1" x14ac:dyDescent="0.4">
      <c r="A383" s="1" t="s">
        <v>88</v>
      </c>
      <c r="B383" s="1" t="s">
        <v>300</v>
      </c>
      <c r="C383" s="1" t="s">
        <v>55</v>
      </c>
      <c r="D383" s="1" t="s">
        <v>935</v>
      </c>
      <c r="E383" s="1" t="s">
        <v>56</v>
      </c>
      <c r="F383" s="1" t="s">
        <v>40</v>
      </c>
      <c r="G383" s="2">
        <v>695</v>
      </c>
      <c r="H383" s="21" t="s">
        <v>310</v>
      </c>
      <c r="I383" s="2">
        <v>0</v>
      </c>
      <c r="J383" s="2">
        <v>16080</v>
      </c>
      <c r="K383" s="2">
        <v>385000</v>
      </c>
      <c r="L383" s="2" t="b">
        <v>0</v>
      </c>
      <c r="M383" s="1" t="s">
        <v>23</v>
      </c>
      <c r="N383" s="3">
        <v>42630</v>
      </c>
      <c r="O383" s="1" t="s">
        <v>23</v>
      </c>
      <c r="P383" s="24">
        <f t="shared" si="5"/>
        <v>43724</v>
      </c>
      <c r="R383"/>
    </row>
    <row r="384" spans="1:18" ht="12.75" customHeight="1" x14ac:dyDescent="0.4">
      <c r="A384" s="1" t="s">
        <v>35</v>
      </c>
      <c r="B384" s="1" t="s">
        <v>888</v>
      </c>
      <c r="C384" s="1" t="s">
        <v>16</v>
      </c>
      <c r="D384" s="1" t="s">
        <v>938</v>
      </c>
      <c r="E384" s="1" t="s">
        <v>89</v>
      </c>
      <c r="F384" s="1" t="s">
        <v>890</v>
      </c>
      <c r="G384" s="2">
        <v>717</v>
      </c>
      <c r="H384" s="21" t="s">
        <v>268</v>
      </c>
      <c r="I384" s="2">
        <v>0</v>
      </c>
      <c r="J384" s="2">
        <v>10716</v>
      </c>
      <c r="K384" s="2">
        <v>185000</v>
      </c>
      <c r="L384" s="2" t="b">
        <v>1</v>
      </c>
      <c r="M384" s="1" t="s">
        <v>23</v>
      </c>
      <c r="N384" s="3">
        <v>42996</v>
      </c>
      <c r="O384" s="1" t="s">
        <v>23</v>
      </c>
      <c r="P384" s="24">
        <f t="shared" si="5"/>
        <v>43725</v>
      </c>
      <c r="R384"/>
    </row>
    <row r="385" spans="1:18" ht="12.75" customHeight="1" x14ac:dyDescent="0.4">
      <c r="A385" s="1" t="s">
        <v>94</v>
      </c>
      <c r="B385" s="1" t="s">
        <v>258</v>
      </c>
      <c r="C385" s="1" t="s">
        <v>264</v>
      </c>
      <c r="D385" s="1" t="s">
        <v>935</v>
      </c>
      <c r="E385" s="1" t="s">
        <v>260</v>
      </c>
      <c r="F385" s="1" t="s">
        <v>261</v>
      </c>
      <c r="G385" s="2">
        <v>652</v>
      </c>
      <c r="H385" s="21" t="s">
        <v>268</v>
      </c>
      <c r="I385" s="2">
        <v>0</v>
      </c>
      <c r="J385" s="2">
        <v>13140</v>
      </c>
      <c r="K385" s="2">
        <v>300000</v>
      </c>
      <c r="L385" s="2" t="b">
        <v>0</v>
      </c>
      <c r="M385" s="1" t="s">
        <v>23</v>
      </c>
      <c r="N385" s="3">
        <v>40074</v>
      </c>
      <c r="O385" s="1" t="s">
        <v>23</v>
      </c>
      <c r="P385" s="24">
        <f t="shared" si="5"/>
        <v>43725</v>
      </c>
      <c r="R385"/>
    </row>
    <row r="386" spans="1:18" ht="12.75" customHeight="1" x14ac:dyDescent="0.4">
      <c r="A386" s="1" t="s">
        <v>593</v>
      </c>
      <c r="B386" s="1" t="s">
        <v>895</v>
      </c>
      <c r="C386" s="1" t="s">
        <v>60</v>
      </c>
      <c r="D386" s="1" t="s">
        <v>936</v>
      </c>
      <c r="E386" s="1" t="s">
        <v>108</v>
      </c>
      <c r="F386" s="1" t="s">
        <v>21</v>
      </c>
      <c r="G386" s="2">
        <v>559</v>
      </c>
      <c r="H386" s="21" t="s">
        <v>907</v>
      </c>
      <c r="I386" s="2">
        <v>0</v>
      </c>
      <c r="J386" s="2">
        <v>26000</v>
      </c>
      <c r="K386" s="2">
        <v>600000</v>
      </c>
      <c r="L386" s="2" t="b">
        <v>0</v>
      </c>
      <c r="M386" s="1" t="s">
        <v>16</v>
      </c>
      <c r="N386" s="3">
        <v>43362</v>
      </c>
      <c r="O386" s="1" t="s">
        <v>23</v>
      </c>
      <c r="P386" s="24">
        <f t="shared" ref="P386:P449" si="6">DATEVALUE(H386)</f>
        <v>43726</v>
      </c>
      <c r="R386"/>
    </row>
    <row r="387" spans="1:18" ht="12.75" customHeight="1" x14ac:dyDescent="0.4">
      <c r="A387" s="1" t="s">
        <v>542</v>
      </c>
      <c r="B387" s="1" t="s">
        <v>551</v>
      </c>
      <c r="C387" s="1" t="s">
        <v>68</v>
      </c>
      <c r="D387" s="1" t="s">
        <v>937</v>
      </c>
      <c r="E387" s="1" t="s">
        <v>69</v>
      </c>
      <c r="F387" s="1" t="s">
        <v>639</v>
      </c>
      <c r="G387" s="2">
        <v>1730</v>
      </c>
      <c r="H387" s="21" t="s">
        <v>640</v>
      </c>
      <c r="I387" s="2">
        <v>0</v>
      </c>
      <c r="J387" s="2">
        <v>23592</v>
      </c>
      <c r="K387" s="2">
        <v>675000</v>
      </c>
      <c r="L387" s="2" t="b">
        <v>1</v>
      </c>
      <c r="M387" s="1" t="s">
        <v>23</v>
      </c>
      <c r="N387" s="3">
        <v>42633</v>
      </c>
      <c r="O387" s="1" t="s">
        <v>23</v>
      </c>
      <c r="P387" s="24">
        <f t="shared" si="6"/>
        <v>43727</v>
      </c>
      <c r="R387"/>
    </row>
    <row r="388" spans="1:18" ht="12.75" customHeight="1" x14ac:dyDescent="0.4">
      <c r="A388" s="1" t="s">
        <v>323</v>
      </c>
      <c r="B388" s="1" t="s">
        <v>314</v>
      </c>
      <c r="C388" s="1" t="s">
        <v>60</v>
      </c>
      <c r="D388" s="1" t="s">
        <v>936</v>
      </c>
      <c r="E388" s="1" t="s">
        <v>61</v>
      </c>
      <c r="F388" s="1" t="s">
        <v>321</v>
      </c>
      <c r="G388" s="2">
        <v>642</v>
      </c>
      <c r="H388" s="21" t="s">
        <v>324</v>
      </c>
      <c r="I388" s="2">
        <v>0</v>
      </c>
      <c r="J388" s="2">
        <v>22200</v>
      </c>
      <c r="K388" s="2">
        <v>520000</v>
      </c>
      <c r="L388" s="2" t="b">
        <v>0</v>
      </c>
      <c r="M388" s="1" t="s">
        <v>23</v>
      </c>
      <c r="N388" s="3">
        <v>42999</v>
      </c>
      <c r="O388" s="1" t="s">
        <v>23</v>
      </c>
      <c r="P388" s="24">
        <f t="shared" si="6"/>
        <v>43728</v>
      </c>
      <c r="R388"/>
    </row>
    <row r="389" spans="1:18" ht="12.75" customHeight="1" x14ac:dyDescent="0.4">
      <c r="A389" s="1" t="s">
        <v>273</v>
      </c>
      <c r="B389" s="1" t="s">
        <v>913</v>
      </c>
      <c r="C389" s="1" t="s">
        <v>371</v>
      </c>
      <c r="D389" s="1" t="s">
        <v>936</v>
      </c>
      <c r="E389" s="1" t="s">
        <v>303</v>
      </c>
      <c r="F389" s="1" t="s">
        <v>40</v>
      </c>
      <c r="G389" s="2">
        <v>615</v>
      </c>
      <c r="H389" s="21" t="s">
        <v>324</v>
      </c>
      <c r="I389" s="2">
        <v>0</v>
      </c>
      <c r="J389" s="2">
        <v>22620</v>
      </c>
      <c r="K389" s="2">
        <v>675000</v>
      </c>
      <c r="L389" s="2" t="b">
        <v>0</v>
      </c>
      <c r="M389" s="1" t="s">
        <v>23</v>
      </c>
      <c r="N389" s="3">
        <v>43364</v>
      </c>
      <c r="O389" s="1" t="s">
        <v>23</v>
      </c>
      <c r="P389" s="24">
        <f t="shared" si="6"/>
        <v>43728</v>
      </c>
      <c r="R389"/>
    </row>
    <row r="390" spans="1:18" ht="12.75" customHeight="1" x14ac:dyDescent="0.4">
      <c r="A390" s="1" t="s">
        <v>532</v>
      </c>
      <c r="B390" s="1" t="s">
        <v>446</v>
      </c>
      <c r="C390" s="1" t="s">
        <v>65</v>
      </c>
      <c r="D390" s="1" t="s">
        <v>935</v>
      </c>
      <c r="E390" s="1" t="s">
        <v>102</v>
      </c>
      <c r="F390" s="1" t="s">
        <v>21</v>
      </c>
      <c r="G390" s="2">
        <v>786</v>
      </c>
      <c r="H390" s="21" t="s">
        <v>533</v>
      </c>
      <c r="I390" s="2">
        <v>0</v>
      </c>
      <c r="J390" s="2">
        <v>20540</v>
      </c>
      <c r="K390" s="2">
        <v>390000</v>
      </c>
      <c r="L390" s="2" t="b">
        <v>0</v>
      </c>
      <c r="M390" s="1" t="s">
        <v>23</v>
      </c>
      <c r="N390" s="3">
        <v>43365</v>
      </c>
      <c r="O390" s="1" t="s">
        <v>23</v>
      </c>
      <c r="P390" s="24">
        <f t="shared" si="6"/>
        <v>43729</v>
      </c>
      <c r="R390"/>
    </row>
    <row r="391" spans="1:18" ht="12.75" customHeight="1" x14ac:dyDescent="0.4">
      <c r="A391" s="1" t="s">
        <v>142</v>
      </c>
      <c r="B391" s="1" t="s">
        <v>137</v>
      </c>
      <c r="C391" s="1" t="s">
        <v>138</v>
      </c>
      <c r="D391" s="1" t="s">
        <v>139</v>
      </c>
      <c r="E391" s="1" t="s">
        <v>140</v>
      </c>
      <c r="F391" s="1" t="s">
        <v>40</v>
      </c>
      <c r="G391" s="2">
        <v>784</v>
      </c>
      <c r="H391" s="21" t="s">
        <v>143</v>
      </c>
      <c r="I391" s="2">
        <v>0</v>
      </c>
      <c r="J391" s="2">
        <v>12120</v>
      </c>
      <c r="K391" s="2">
        <v>290000</v>
      </c>
      <c r="L391" s="2" t="b">
        <v>0</v>
      </c>
      <c r="M391" s="1" t="s">
        <v>23</v>
      </c>
      <c r="N391" s="3">
        <v>41540</v>
      </c>
      <c r="O391" s="1" t="s">
        <v>23</v>
      </c>
      <c r="P391" s="24">
        <f t="shared" si="6"/>
        <v>43730</v>
      </c>
      <c r="R391"/>
    </row>
    <row r="392" spans="1:18" ht="12.75" customHeight="1" x14ac:dyDescent="0.4">
      <c r="A392" s="1" t="s">
        <v>570</v>
      </c>
      <c r="B392" s="1" t="s">
        <v>796</v>
      </c>
      <c r="C392" s="1" t="s">
        <v>405</v>
      </c>
      <c r="D392" s="1" t="s">
        <v>935</v>
      </c>
      <c r="E392" s="1" t="s">
        <v>98</v>
      </c>
      <c r="F392" s="1" t="s">
        <v>21</v>
      </c>
      <c r="G392" s="2">
        <v>0</v>
      </c>
      <c r="H392" s="21" t="s">
        <v>143</v>
      </c>
      <c r="I392" s="2">
        <v>0</v>
      </c>
      <c r="J392" s="2">
        <v>14976</v>
      </c>
      <c r="K392" s="2">
        <v>285000</v>
      </c>
      <c r="L392" s="2" t="b">
        <v>0</v>
      </c>
      <c r="M392" s="1" t="s">
        <v>23</v>
      </c>
      <c r="N392" s="3">
        <v>43001</v>
      </c>
      <c r="O392" s="1" t="s">
        <v>23</v>
      </c>
      <c r="P392" s="24">
        <f t="shared" si="6"/>
        <v>43730</v>
      </c>
      <c r="R392"/>
    </row>
    <row r="393" spans="1:18" ht="12.75" customHeight="1" x14ac:dyDescent="0.4">
      <c r="A393" s="1" t="s">
        <v>322</v>
      </c>
      <c r="B393" s="1" t="s">
        <v>314</v>
      </c>
      <c r="C393" s="1" t="s">
        <v>60</v>
      </c>
      <c r="D393" s="1" t="s">
        <v>936</v>
      </c>
      <c r="E393" s="1" t="s">
        <v>61</v>
      </c>
      <c r="F393" s="1" t="s">
        <v>62</v>
      </c>
      <c r="G393" s="2">
        <v>991</v>
      </c>
      <c r="H393" s="21" t="s">
        <v>143</v>
      </c>
      <c r="I393" s="2">
        <v>0</v>
      </c>
      <c r="J393" s="2">
        <v>31092</v>
      </c>
      <c r="K393" s="2">
        <v>870000</v>
      </c>
      <c r="L393" s="2" t="b">
        <v>0</v>
      </c>
      <c r="M393" s="1" t="s">
        <v>23</v>
      </c>
      <c r="N393" s="3">
        <v>43001</v>
      </c>
      <c r="O393" s="1" t="s">
        <v>23</v>
      </c>
      <c r="P393" s="24">
        <f t="shared" si="6"/>
        <v>43730</v>
      </c>
      <c r="R393"/>
    </row>
    <row r="394" spans="1:18" ht="12.75" customHeight="1" x14ac:dyDescent="0.4">
      <c r="A394" s="1" t="s">
        <v>520</v>
      </c>
      <c r="B394" s="1" t="s">
        <v>446</v>
      </c>
      <c r="C394" s="1" t="s">
        <v>65</v>
      </c>
      <c r="D394" s="1" t="s">
        <v>935</v>
      </c>
      <c r="E394" s="1" t="s">
        <v>20</v>
      </c>
      <c r="F394" s="1" t="s">
        <v>37</v>
      </c>
      <c r="G394" s="2">
        <v>256</v>
      </c>
      <c r="H394" s="21" t="s">
        <v>521</v>
      </c>
      <c r="I394" s="2">
        <v>0</v>
      </c>
      <c r="J394" s="2">
        <v>15012</v>
      </c>
      <c r="K394" s="2">
        <v>260000</v>
      </c>
      <c r="L394" s="2" t="b">
        <v>1</v>
      </c>
      <c r="M394" s="1" t="s">
        <v>23</v>
      </c>
      <c r="N394" s="3">
        <v>37888</v>
      </c>
      <c r="O394" s="1" t="s">
        <v>23</v>
      </c>
      <c r="P394" s="24">
        <f t="shared" si="6"/>
        <v>43731</v>
      </c>
      <c r="R394"/>
    </row>
    <row r="395" spans="1:18" ht="12.75" customHeight="1" x14ac:dyDescent="0.4">
      <c r="A395" s="1" t="s">
        <v>46</v>
      </c>
      <c r="B395" s="1" t="s">
        <v>895</v>
      </c>
      <c r="C395" s="1" t="s">
        <v>60</v>
      </c>
      <c r="D395" s="1" t="s">
        <v>936</v>
      </c>
      <c r="E395" s="1" t="s">
        <v>108</v>
      </c>
      <c r="F395" s="1" t="s">
        <v>40</v>
      </c>
      <c r="G395" s="2">
        <v>770</v>
      </c>
      <c r="H395" s="21" t="s">
        <v>521</v>
      </c>
      <c r="I395" s="2">
        <v>0</v>
      </c>
      <c r="J395" s="2">
        <v>28563</v>
      </c>
      <c r="K395" s="2">
        <v>785000</v>
      </c>
      <c r="L395" s="2" t="b">
        <v>0</v>
      </c>
      <c r="M395" s="1" t="s">
        <v>16</v>
      </c>
      <c r="N395" s="3">
        <v>42637</v>
      </c>
      <c r="O395" s="1" t="s">
        <v>23</v>
      </c>
      <c r="P395" s="24">
        <f t="shared" si="6"/>
        <v>43731</v>
      </c>
      <c r="R395"/>
    </row>
    <row r="396" spans="1:18" ht="12.75" customHeight="1" x14ac:dyDescent="0.4">
      <c r="A396" s="1" t="s">
        <v>618</v>
      </c>
      <c r="B396" s="1" t="s">
        <v>551</v>
      </c>
      <c r="C396" s="1" t="s">
        <v>552</v>
      </c>
      <c r="D396" s="1" t="s">
        <v>937</v>
      </c>
      <c r="E396" s="1" t="s">
        <v>157</v>
      </c>
      <c r="F396" s="1" t="s">
        <v>40</v>
      </c>
      <c r="G396" s="2">
        <v>745</v>
      </c>
      <c r="H396" s="21" t="s">
        <v>212</v>
      </c>
      <c r="I396" s="2">
        <v>0</v>
      </c>
      <c r="J396" s="2">
        <v>13812</v>
      </c>
      <c r="K396" s="2">
        <v>275000</v>
      </c>
      <c r="L396" s="2" t="b">
        <v>0</v>
      </c>
      <c r="M396" s="1" t="s">
        <v>23</v>
      </c>
      <c r="N396" s="3">
        <v>43369</v>
      </c>
      <c r="O396" s="1" t="s">
        <v>23</v>
      </c>
      <c r="P396" s="24">
        <f t="shared" si="6"/>
        <v>43733</v>
      </c>
      <c r="R396"/>
    </row>
    <row r="397" spans="1:18" ht="12.75" customHeight="1" x14ac:dyDescent="0.4">
      <c r="A397" s="1" t="s">
        <v>39</v>
      </c>
      <c r="B397" s="1" t="s">
        <v>211</v>
      </c>
      <c r="C397" s="1" t="s">
        <v>197</v>
      </c>
      <c r="D397" s="1" t="s">
        <v>936</v>
      </c>
      <c r="E397" s="1" t="s">
        <v>198</v>
      </c>
      <c r="F397" s="1" t="s">
        <v>103</v>
      </c>
      <c r="G397" s="2">
        <v>825</v>
      </c>
      <c r="H397" s="21" t="s">
        <v>212</v>
      </c>
      <c r="I397" s="2">
        <v>0</v>
      </c>
      <c r="J397" s="2">
        <v>26000</v>
      </c>
      <c r="K397" s="2">
        <v>1100000</v>
      </c>
      <c r="L397" s="2" t="b">
        <v>0</v>
      </c>
      <c r="M397" s="1" t="s">
        <v>23</v>
      </c>
      <c r="N397" s="3">
        <v>43369</v>
      </c>
      <c r="O397" s="1" t="s">
        <v>23</v>
      </c>
      <c r="P397" s="24">
        <f t="shared" si="6"/>
        <v>43733</v>
      </c>
      <c r="R397"/>
    </row>
    <row r="398" spans="1:18" ht="12.75" customHeight="1" x14ac:dyDescent="0.4">
      <c r="A398" s="1" t="s">
        <v>150</v>
      </c>
      <c r="B398" s="1" t="s">
        <v>211</v>
      </c>
      <c r="C398" s="1" t="s">
        <v>197</v>
      </c>
      <c r="D398" s="1" t="s">
        <v>936</v>
      </c>
      <c r="E398" s="1" t="s">
        <v>198</v>
      </c>
      <c r="F398" s="1" t="s">
        <v>222</v>
      </c>
      <c r="G398" s="2">
        <v>820</v>
      </c>
      <c r="H398" s="21" t="s">
        <v>212</v>
      </c>
      <c r="I398" s="2">
        <v>0</v>
      </c>
      <c r="J398" s="2">
        <v>27300</v>
      </c>
      <c r="K398" s="2">
        <v>1000000</v>
      </c>
      <c r="L398" s="2" t="b">
        <v>0</v>
      </c>
      <c r="M398" s="1" t="s">
        <v>23</v>
      </c>
      <c r="N398" s="3">
        <v>43374</v>
      </c>
      <c r="O398" s="1" t="s">
        <v>23</v>
      </c>
      <c r="P398" s="24">
        <f t="shared" si="6"/>
        <v>43733</v>
      </c>
      <c r="R398"/>
    </row>
    <row r="399" spans="1:18" ht="12.75" customHeight="1" x14ac:dyDescent="0.4">
      <c r="A399" s="1" t="s">
        <v>46</v>
      </c>
      <c r="B399" s="1" t="s">
        <v>867</v>
      </c>
      <c r="C399" s="1" t="s">
        <v>868</v>
      </c>
      <c r="D399" s="1" t="s">
        <v>869</v>
      </c>
      <c r="E399" s="1" t="s">
        <v>869</v>
      </c>
      <c r="F399" s="1" t="s">
        <v>870</v>
      </c>
      <c r="G399" s="2">
        <v>754</v>
      </c>
      <c r="H399" s="21" t="s">
        <v>724</v>
      </c>
      <c r="I399" s="2">
        <v>0</v>
      </c>
      <c r="J399" s="2">
        <v>10560</v>
      </c>
      <c r="K399" s="2">
        <v>175000</v>
      </c>
      <c r="L399" s="2" t="b">
        <v>1</v>
      </c>
      <c r="M399" s="1" t="s">
        <v>23</v>
      </c>
      <c r="N399" s="3">
        <v>41545</v>
      </c>
      <c r="O399" s="1" t="s">
        <v>23</v>
      </c>
      <c r="P399" s="24">
        <f t="shared" si="6"/>
        <v>43735</v>
      </c>
      <c r="R399"/>
    </row>
    <row r="400" spans="1:18" ht="12.75" customHeight="1" x14ac:dyDescent="0.4">
      <c r="A400" s="1" t="s">
        <v>150</v>
      </c>
      <c r="B400" s="1" t="s">
        <v>796</v>
      </c>
      <c r="C400" s="1" t="s">
        <v>405</v>
      </c>
      <c r="D400" s="1" t="s">
        <v>935</v>
      </c>
      <c r="E400" s="1" t="s">
        <v>89</v>
      </c>
      <c r="F400" s="1" t="s">
        <v>21</v>
      </c>
      <c r="G400" s="2">
        <v>486</v>
      </c>
      <c r="H400" s="21" t="s">
        <v>724</v>
      </c>
      <c r="I400" s="2">
        <v>0</v>
      </c>
      <c r="J400" s="2">
        <v>12600</v>
      </c>
      <c r="K400" s="2">
        <v>285000</v>
      </c>
      <c r="L400" s="2" t="b">
        <v>1</v>
      </c>
      <c r="M400" s="1" t="s">
        <v>23</v>
      </c>
      <c r="N400" s="3">
        <v>38623</v>
      </c>
      <c r="O400" s="1" t="s">
        <v>23</v>
      </c>
      <c r="P400" s="24">
        <f t="shared" si="6"/>
        <v>43735</v>
      </c>
      <c r="R400"/>
    </row>
    <row r="401" spans="1:18" ht="12.75" customHeight="1" x14ac:dyDescent="0.4">
      <c r="A401" s="1" t="s">
        <v>71</v>
      </c>
      <c r="B401" s="1" t="s">
        <v>718</v>
      </c>
      <c r="C401" s="1" t="s">
        <v>719</v>
      </c>
      <c r="D401" s="1" t="s">
        <v>936</v>
      </c>
      <c r="E401" s="1" t="s">
        <v>722</v>
      </c>
      <c r="F401" s="1" t="s">
        <v>350</v>
      </c>
      <c r="G401" s="2">
        <v>283</v>
      </c>
      <c r="H401" s="21" t="s">
        <v>724</v>
      </c>
      <c r="I401" s="2">
        <v>0</v>
      </c>
      <c r="J401" s="2">
        <v>18200</v>
      </c>
      <c r="K401" s="2">
        <v>390000</v>
      </c>
      <c r="L401" s="2" t="b">
        <v>0</v>
      </c>
      <c r="M401" s="1" t="s">
        <v>23</v>
      </c>
      <c r="N401" s="3">
        <v>43371</v>
      </c>
      <c r="O401" s="1" t="s">
        <v>23</v>
      </c>
      <c r="P401" s="24">
        <f t="shared" si="6"/>
        <v>43735</v>
      </c>
      <c r="R401"/>
    </row>
    <row r="402" spans="1:18" ht="12.75" customHeight="1" x14ac:dyDescent="0.4">
      <c r="A402" s="1" t="s">
        <v>44</v>
      </c>
      <c r="B402" s="1" t="s">
        <v>895</v>
      </c>
      <c r="C402" s="1" t="s">
        <v>60</v>
      </c>
      <c r="D402" s="1" t="s">
        <v>936</v>
      </c>
      <c r="E402" s="1" t="s">
        <v>108</v>
      </c>
      <c r="F402" s="1" t="s">
        <v>40</v>
      </c>
      <c r="G402" s="2">
        <v>685</v>
      </c>
      <c r="H402" s="21" t="s">
        <v>724</v>
      </c>
      <c r="I402" s="2">
        <v>0</v>
      </c>
      <c r="J402" s="2">
        <v>28665</v>
      </c>
      <c r="K402" s="2">
        <v>785000</v>
      </c>
      <c r="L402" s="2" t="b">
        <v>0</v>
      </c>
      <c r="M402" s="1" t="s">
        <v>16</v>
      </c>
      <c r="N402" s="3">
        <v>43006</v>
      </c>
      <c r="O402" s="1" t="s">
        <v>23</v>
      </c>
      <c r="P402" s="24">
        <f t="shared" si="6"/>
        <v>43735</v>
      </c>
      <c r="R402"/>
    </row>
    <row r="403" spans="1:18" ht="12.75" customHeight="1" x14ac:dyDescent="0.4">
      <c r="A403" s="1" t="s">
        <v>273</v>
      </c>
      <c r="B403" s="1" t="s">
        <v>258</v>
      </c>
      <c r="C403" s="1" t="s">
        <v>264</v>
      </c>
      <c r="D403" s="1" t="s">
        <v>935</v>
      </c>
      <c r="E403" s="1" t="s">
        <v>260</v>
      </c>
      <c r="F403" s="1" t="s">
        <v>274</v>
      </c>
      <c r="G403" s="2">
        <v>477</v>
      </c>
      <c r="H403" s="21" t="s">
        <v>275</v>
      </c>
      <c r="I403" s="2">
        <v>0</v>
      </c>
      <c r="J403" s="2">
        <v>10524</v>
      </c>
      <c r="K403" s="2">
        <v>250000</v>
      </c>
      <c r="L403" s="2" t="b">
        <v>1</v>
      </c>
      <c r="M403" s="1" t="s">
        <v>23</v>
      </c>
      <c r="N403" s="3">
        <v>41181</v>
      </c>
      <c r="O403" s="1" t="s">
        <v>23</v>
      </c>
      <c r="P403" s="24">
        <f t="shared" si="6"/>
        <v>43736</v>
      </c>
      <c r="R403"/>
    </row>
    <row r="404" spans="1:18" ht="12.75" customHeight="1" x14ac:dyDescent="0.4">
      <c r="A404" s="1" t="s">
        <v>150</v>
      </c>
      <c r="B404" s="1" t="s">
        <v>551</v>
      </c>
      <c r="C404" s="1" t="s">
        <v>68</v>
      </c>
      <c r="D404" s="1" t="s">
        <v>937</v>
      </c>
      <c r="E404" s="1" t="s">
        <v>69</v>
      </c>
      <c r="F404" s="1" t="s">
        <v>72</v>
      </c>
      <c r="G404" s="2">
        <v>885</v>
      </c>
      <c r="H404" s="21" t="s">
        <v>275</v>
      </c>
      <c r="I404" s="2">
        <v>0</v>
      </c>
      <c r="J404" s="2">
        <v>11436</v>
      </c>
      <c r="K404" s="2">
        <v>310000</v>
      </c>
      <c r="L404" s="2" t="b">
        <v>0</v>
      </c>
      <c r="M404" s="1" t="s">
        <v>23</v>
      </c>
      <c r="N404" s="3">
        <v>34645</v>
      </c>
      <c r="O404" s="1" t="s">
        <v>23</v>
      </c>
      <c r="P404" s="24">
        <f t="shared" si="6"/>
        <v>43736</v>
      </c>
      <c r="R404"/>
    </row>
    <row r="405" spans="1:18" ht="12.75" customHeight="1" x14ac:dyDescent="0.4">
      <c r="A405" s="1" t="s">
        <v>486</v>
      </c>
      <c r="B405" s="1" t="s">
        <v>446</v>
      </c>
      <c r="C405" s="1" t="s">
        <v>65</v>
      </c>
      <c r="D405" s="1" t="s">
        <v>935</v>
      </c>
      <c r="E405" s="1" t="s">
        <v>20</v>
      </c>
      <c r="F405" s="1" t="s">
        <v>37</v>
      </c>
      <c r="G405" s="2">
        <v>256</v>
      </c>
      <c r="H405" s="21" t="s">
        <v>275</v>
      </c>
      <c r="I405" s="2">
        <v>0</v>
      </c>
      <c r="J405" s="2">
        <v>11440</v>
      </c>
      <c r="K405" s="2">
        <v>260000</v>
      </c>
      <c r="L405" s="2" t="b">
        <v>1</v>
      </c>
      <c r="M405" s="1" t="s">
        <v>23</v>
      </c>
      <c r="N405" s="3">
        <v>43372</v>
      </c>
      <c r="O405" s="1" t="s">
        <v>23</v>
      </c>
      <c r="P405" s="24">
        <f t="shared" si="6"/>
        <v>43736</v>
      </c>
      <c r="R405"/>
    </row>
    <row r="406" spans="1:18" ht="12.75" customHeight="1" x14ac:dyDescent="0.4">
      <c r="A406" s="1" t="s">
        <v>278</v>
      </c>
      <c r="B406" s="1" t="s">
        <v>258</v>
      </c>
      <c r="C406" s="1" t="s">
        <v>259</v>
      </c>
      <c r="D406" s="1" t="s">
        <v>935</v>
      </c>
      <c r="E406" s="1" t="s">
        <v>266</v>
      </c>
      <c r="F406" s="1" t="s">
        <v>261</v>
      </c>
      <c r="G406" s="2">
        <v>772</v>
      </c>
      <c r="H406" s="21" t="s">
        <v>275</v>
      </c>
      <c r="I406" s="2">
        <v>0</v>
      </c>
      <c r="J406" s="2">
        <v>13284</v>
      </c>
      <c r="K406" s="2">
        <v>300000</v>
      </c>
      <c r="L406" s="2" t="b">
        <v>0</v>
      </c>
      <c r="M406" s="1" t="s">
        <v>23</v>
      </c>
      <c r="N406" s="3">
        <v>43007</v>
      </c>
      <c r="O406" s="1" t="s">
        <v>23</v>
      </c>
      <c r="P406" s="24">
        <f t="shared" si="6"/>
        <v>43736</v>
      </c>
      <c r="R406"/>
    </row>
    <row r="407" spans="1:18" ht="12.75" customHeight="1" x14ac:dyDescent="0.4">
      <c r="A407" s="1" t="s">
        <v>142</v>
      </c>
      <c r="B407" s="1" t="s">
        <v>713</v>
      </c>
      <c r="C407" s="1" t="s">
        <v>85</v>
      </c>
      <c r="D407" s="1" t="s">
        <v>86</v>
      </c>
      <c r="E407" s="1" t="s">
        <v>86</v>
      </c>
      <c r="F407" s="1" t="s">
        <v>714</v>
      </c>
      <c r="G407" s="2">
        <v>1337</v>
      </c>
      <c r="H407" s="21" t="s">
        <v>275</v>
      </c>
      <c r="I407" s="2">
        <v>0</v>
      </c>
      <c r="J407" s="2">
        <v>13860</v>
      </c>
      <c r="K407" s="2">
        <v>270000</v>
      </c>
      <c r="L407" s="2" t="b">
        <v>0</v>
      </c>
      <c r="M407" s="1" t="s">
        <v>23</v>
      </c>
      <c r="N407" s="3">
        <v>43007</v>
      </c>
      <c r="O407" s="1" t="s">
        <v>23</v>
      </c>
      <c r="P407" s="24">
        <f t="shared" si="6"/>
        <v>43736</v>
      </c>
      <c r="R407"/>
    </row>
    <row r="408" spans="1:18" ht="12.75" customHeight="1" x14ac:dyDescent="0.4">
      <c r="A408" s="1" t="s">
        <v>605</v>
      </c>
      <c r="B408" s="1" t="s">
        <v>551</v>
      </c>
      <c r="C408" s="1" t="s">
        <v>68</v>
      </c>
      <c r="D408" s="1" t="s">
        <v>937</v>
      </c>
      <c r="E408" s="1" t="s">
        <v>69</v>
      </c>
      <c r="F408" s="1" t="s">
        <v>72</v>
      </c>
      <c r="G408" s="2">
        <v>840</v>
      </c>
      <c r="H408" s="21" t="s">
        <v>275</v>
      </c>
      <c r="I408" s="2">
        <v>0</v>
      </c>
      <c r="J408" s="2">
        <v>17244</v>
      </c>
      <c r="K408" s="2">
        <v>310000</v>
      </c>
      <c r="L408" s="2" t="b">
        <v>0</v>
      </c>
      <c r="M408" s="1" t="s">
        <v>23</v>
      </c>
      <c r="N408" s="3">
        <v>33942</v>
      </c>
      <c r="O408" s="1" t="s">
        <v>23</v>
      </c>
      <c r="P408" s="24">
        <f t="shared" si="6"/>
        <v>43736</v>
      </c>
    </row>
    <row r="409" spans="1:18" ht="12.75" customHeight="1" x14ac:dyDescent="0.4">
      <c r="A409" s="1" t="s">
        <v>663</v>
      </c>
      <c r="B409" s="1" t="s">
        <v>551</v>
      </c>
      <c r="C409" s="1" t="s">
        <v>68</v>
      </c>
      <c r="D409" s="1" t="s">
        <v>937</v>
      </c>
      <c r="E409" s="1" t="s">
        <v>69</v>
      </c>
      <c r="F409" s="1" t="s">
        <v>70</v>
      </c>
      <c r="G409" s="2">
        <v>1100</v>
      </c>
      <c r="H409" s="21" t="s">
        <v>275</v>
      </c>
      <c r="I409" s="2">
        <v>0</v>
      </c>
      <c r="J409" s="2">
        <v>18720</v>
      </c>
      <c r="K409" s="2">
        <v>375000</v>
      </c>
      <c r="L409" s="2" t="b">
        <v>1</v>
      </c>
      <c r="M409" s="1" t="s">
        <v>23</v>
      </c>
      <c r="N409" s="3">
        <v>43006</v>
      </c>
      <c r="O409" s="1" t="s">
        <v>23</v>
      </c>
      <c r="P409" s="24">
        <f t="shared" si="6"/>
        <v>43736</v>
      </c>
    </row>
    <row r="410" spans="1:18" ht="12.75" customHeight="1" x14ac:dyDescent="0.4">
      <c r="A410" s="1" t="s">
        <v>358</v>
      </c>
      <c r="B410" s="1" t="s">
        <v>314</v>
      </c>
      <c r="C410" s="1" t="s">
        <v>60</v>
      </c>
      <c r="D410" s="1" t="s">
        <v>936</v>
      </c>
      <c r="E410" s="1" t="s">
        <v>61</v>
      </c>
      <c r="F410" s="1" t="s">
        <v>315</v>
      </c>
      <c r="G410" s="2">
        <v>478</v>
      </c>
      <c r="H410" s="21" t="s">
        <v>359</v>
      </c>
      <c r="I410" s="2">
        <v>0</v>
      </c>
      <c r="J410" s="2">
        <v>19272</v>
      </c>
      <c r="K410" s="2">
        <v>415000</v>
      </c>
      <c r="L410" s="2" t="b">
        <v>0</v>
      </c>
      <c r="M410" s="1" t="s">
        <v>23</v>
      </c>
      <c r="N410" s="3">
        <v>43008</v>
      </c>
      <c r="O410" s="1" t="s">
        <v>23</v>
      </c>
      <c r="P410" s="24">
        <f t="shared" si="6"/>
        <v>43737</v>
      </c>
    </row>
    <row r="411" spans="1:18" ht="12.75" customHeight="1" x14ac:dyDescent="0.4">
      <c r="A411" s="1" t="s">
        <v>83</v>
      </c>
      <c r="B411" s="1" t="s">
        <v>691</v>
      </c>
      <c r="C411" s="1" t="s">
        <v>85</v>
      </c>
      <c r="D411" s="1" t="s">
        <v>86</v>
      </c>
      <c r="E411" s="1" t="s">
        <v>98</v>
      </c>
      <c r="F411" s="1" t="s">
        <v>686</v>
      </c>
      <c r="G411" s="2">
        <v>495</v>
      </c>
      <c r="H411" s="21" t="s">
        <v>299</v>
      </c>
      <c r="I411" s="2">
        <v>0</v>
      </c>
      <c r="J411" s="2">
        <v>8508</v>
      </c>
      <c r="K411" s="2">
        <v>135000</v>
      </c>
      <c r="L411" s="2" t="b">
        <v>0</v>
      </c>
      <c r="M411" s="1" t="s">
        <v>23</v>
      </c>
      <c r="N411" s="3">
        <v>43009</v>
      </c>
      <c r="O411" s="1" t="s">
        <v>23</v>
      </c>
      <c r="P411" s="24">
        <f t="shared" si="6"/>
        <v>43738</v>
      </c>
    </row>
    <row r="412" spans="1:18" ht="12.75" customHeight="1" x14ac:dyDescent="0.4">
      <c r="A412" s="1" t="s">
        <v>27</v>
      </c>
      <c r="B412" s="1" t="s">
        <v>792</v>
      </c>
      <c r="C412" s="1" t="s">
        <v>793</v>
      </c>
      <c r="D412" s="1" t="s">
        <v>82</v>
      </c>
      <c r="E412" s="1" t="s">
        <v>20</v>
      </c>
      <c r="F412" s="1" t="s">
        <v>21</v>
      </c>
      <c r="G412" s="2">
        <v>431</v>
      </c>
      <c r="H412" s="21" t="s">
        <v>299</v>
      </c>
      <c r="I412" s="2">
        <v>0</v>
      </c>
      <c r="J412" s="2">
        <v>9744</v>
      </c>
      <c r="K412" s="2">
        <v>240000</v>
      </c>
      <c r="L412" s="2" t="b">
        <v>0</v>
      </c>
      <c r="M412" s="1" t="s">
        <v>23</v>
      </c>
      <c r="N412" s="3">
        <v>40087</v>
      </c>
      <c r="O412" s="1" t="s">
        <v>23</v>
      </c>
      <c r="P412" s="24">
        <f t="shared" si="6"/>
        <v>43738</v>
      </c>
    </row>
    <row r="413" spans="1:18" ht="12.75" customHeight="1" x14ac:dyDescent="0.4">
      <c r="A413" s="1" t="s">
        <v>174</v>
      </c>
      <c r="B413" s="1" t="s">
        <v>867</v>
      </c>
      <c r="C413" s="1" t="s">
        <v>868</v>
      </c>
      <c r="D413" s="1" t="s">
        <v>869</v>
      </c>
      <c r="E413" s="1" t="s">
        <v>869</v>
      </c>
      <c r="F413" s="1" t="s">
        <v>261</v>
      </c>
      <c r="G413" s="2">
        <v>754</v>
      </c>
      <c r="H413" s="21" t="s">
        <v>299</v>
      </c>
      <c r="I413" s="2">
        <v>0</v>
      </c>
      <c r="J413" s="2">
        <v>11148</v>
      </c>
      <c r="K413" s="2">
        <v>175000</v>
      </c>
      <c r="L413" s="2" t="b">
        <v>1</v>
      </c>
      <c r="M413" s="1" t="s">
        <v>23</v>
      </c>
      <c r="N413" s="3">
        <v>42644</v>
      </c>
      <c r="O413" s="1" t="s">
        <v>23</v>
      </c>
      <c r="P413" s="24">
        <f t="shared" si="6"/>
        <v>43738</v>
      </c>
    </row>
    <row r="414" spans="1:18" ht="12.75" customHeight="1" x14ac:dyDescent="0.4">
      <c r="A414" s="1" t="s">
        <v>619</v>
      </c>
      <c r="B414" s="1" t="s">
        <v>551</v>
      </c>
      <c r="C414" s="1" t="s">
        <v>68</v>
      </c>
      <c r="D414" s="1" t="s">
        <v>937</v>
      </c>
      <c r="E414" s="1" t="s">
        <v>69</v>
      </c>
      <c r="F414" s="1" t="s">
        <v>21</v>
      </c>
      <c r="G414" s="2">
        <v>590</v>
      </c>
      <c r="H414" s="21" t="s">
        <v>299</v>
      </c>
      <c r="I414" s="2">
        <v>0</v>
      </c>
      <c r="J414" s="2">
        <v>11556</v>
      </c>
      <c r="K414" s="2">
        <v>237500</v>
      </c>
      <c r="L414" s="2" t="b">
        <v>1</v>
      </c>
      <c r="M414" s="1" t="s">
        <v>23</v>
      </c>
      <c r="N414" s="3">
        <v>43374</v>
      </c>
      <c r="O414" s="1" t="s">
        <v>23</v>
      </c>
      <c r="P414" s="24">
        <f t="shared" si="6"/>
        <v>43738</v>
      </c>
    </row>
    <row r="415" spans="1:18" ht="12.75" customHeight="1" x14ac:dyDescent="0.4">
      <c r="A415" s="1" t="s">
        <v>31</v>
      </c>
      <c r="B415" s="1" t="s">
        <v>679</v>
      </c>
      <c r="C415" s="1" t="s">
        <v>85</v>
      </c>
      <c r="D415" s="1" t="s">
        <v>86</v>
      </c>
      <c r="E415" s="1" t="s">
        <v>86</v>
      </c>
      <c r="F415" s="1" t="s">
        <v>87</v>
      </c>
      <c r="G415" s="2">
        <v>979</v>
      </c>
      <c r="H415" s="21" t="s">
        <v>299</v>
      </c>
      <c r="I415" s="2">
        <v>0</v>
      </c>
      <c r="J415" s="2">
        <v>12288</v>
      </c>
      <c r="K415" s="2">
        <v>240000</v>
      </c>
      <c r="L415" s="2" t="b">
        <v>1</v>
      </c>
      <c r="M415" s="1" t="s">
        <v>23</v>
      </c>
      <c r="N415" s="3">
        <v>43009</v>
      </c>
      <c r="O415" s="1" t="s">
        <v>23</v>
      </c>
      <c r="P415" s="24">
        <f t="shared" si="6"/>
        <v>43738</v>
      </c>
    </row>
    <row r="416" spans="1:18" ht="12.75" customHeight="1" x14ac:dyDescent="0.4">
      <c r="A416" s="1" t="s">
        <v>115</v>
      </c>
      <c r="B416" s="1" t="s">
        <v>258</v>
      </c>
      <c r="C416" s="1" t="s">
        <v>264</v>
      </c>
      <c r="D416" s="1" t="s">
        <v>935</v>
      </c>
      <c r="E416" s="1" t="s">
        <v>260</v>
      </c>
      <c r="F416" s="1" t="s">
        <v>261</v>
      </c>
      <c r="G416" s="2">
        <v>657</v>
      </c>
      <c r="H416" s="21" t="s">
        <v>299</v>
      </c>
      <c r="I416" s="2">
        <v>0</v>
      </c>
      <c r="J416" s="2">
        <v>12732</v>
      </c>
      <c r="K416" s="2">
        <v>300000</v>
      </c>
      <c r="L416" s="2" t="b">
        <v>1</v>
      </c>
      <c r="M416" s="1" t="s">
        <v>23</v>
      </c>
      <c r="N416" s="3">
        <v>40817</v>
      </c>
      <c r="O416" s="1" t="s">
        <v>23</v>
      </c>
      <c r="P416" s="24">
        <f t="shared" si="6"/>
        <v>43738</v>
      </c>
    </row>
    <row r="417" spans="1:16" ht="12.75" customHeight="1" x14ac:dyDescent="0.4">
      <c r="A417" s="1" t="s">
        <v>456</v>
      </c>
      <c r="B417" s="1" t="s">
        <v>446</v>
      </c>
      <c r="C417" s="1" t="s">
        <v>65</v>
      </c>
      <c r="D417" s="1" t="s">
        <v>935</v>
      </c>
      <c r="E417" s="1" t="s">
        <v>20</v>
      </c>
      <c r="F417" s="1" t="s">
        <v>21</v>
      </c>
      <c r="G417" s="2">
        <v>382</v>
      </c>
      <c r="H417" s="21" t="s">
        <v>299</v>
      </c>
      <c r="I417" s="2">
        <v>0</v>
      </c>
      <c r="J417" s="2">
        <v>15600</v>
      </c>
      <c r="K417" s="2">
        <v>390000</v>
      </c>
      <c r="L417" s="2" t="b">
        <v>1</v>
      </c>
      <c r="M417" s="1" t="s">
        <v>23</v>
      </c>
      <c r="N417" s="3">
        <v>43404</v>
      </c>
      <c r="O417" s="1" t="s">
        <v>23</v>
      </c>
      <c r="P417" s="24">
        <f t="shared" si="6"/>
        <v>43738</v>
      </c>
    </row>
    <row r="418" spans="1:16" ht="12.75" customHeight="1" x14ac:dyDescent="0.4">
      <c r="A418" s="1" t="s">
        <v>660</v>
      </c>
      <c r="B418" s="1" t="s">
        <v>551</v>
      </c>
      <c r="C418" s="1" t="s">
        <v>68</v>
      </c>
      <c r="D418" s="1" t="s">
        <v>937</v>
      </c>
      <c r="E418" s="1" t="s">
        <v>69</v>
      </c>
      <c r="F418" s="1" t="s">
        <v>70</v>
      </c>
      <c r="G418" s="2">
        <v>1180</v>
      </c>
      <c r="H418" s="21" t="s">
        <v>299</v>
      </c>
      <c r="I418" s="2">
        <v>0</v>
      </c>
      <c r="J418" s="2">
        <v>16588</v>
      </c>
      <c r="K418" s="2">
        <v>375000</v>
      </c>
      <c r="L418" s="2" t="b">
        <v>0</v>
      </c>
      <c r="M418" s="1" t="s">
        <v>23</v>
      </c>
      <c r="N418" s="3">
        <v>37330</v>
      </c>
      <c r="O418" s="1" t="s">
        <v>23</v>
      </c>
      <c r="P418" s="24">
        <f t="shared" si="6"/>
        <v>43738</v>
      </c>
    </row>
    <row r="419" spans="1:16" ht="12.75" customHeight="1" x14ac:dyDescent="0.4">
      <c r="A419" s="1" t="s">
        <v>379</v>
      </c>
      <c r="B419" s="1" t="s">
        <v>370</v>
      </c>
      <c r="C419" s="1" t="s">
        <v>371</v>
      </c>
      <c r="D419" s="1" t="s">
        <v>936</v>
      </c>
      <c r="E419" s="1" t="s">
        <v>372</v>
      </c>
      <c r="F419" s="1" t="s">
        <v>21</v>
      </c>
      <c r="G419" s="2">
        <v>504</v>
      </c>
      <c r="H419" s="21" t="s">
        <v>299</v>
      </c>
      <c r="I419" s="2">
        <v>0</v>
      </c>
      <c r="J419" s="2">
        <v>18720</v>
      </c>
      <c r="K419" s="2">
        <v>470000</v>
      </c>
      <c r="L419" s="2" t="b">
        <v>0</v>
      </c>
      <c r="M419" s="1" t="s">
        <v>23</v>
      </c>
      <c r="N419" s="3">
        <v>43009</v>
      </c>
      <c r="O419" s="1" t="s">
        <v>23</v>
      </c>
      <c r="P419" s="24">
        <f t="shared" si="6"/>
        <v>43738</v>
      </c>
    </row>
    <row r="420" spans="1:16" ht="12.75" customHeight="1" x14ac:dyDescent="0.4">
      <c r="A420" s="1" t="s">
        <v>418</v>
      </c>
      <c r="B420" s="1" t="s">
        <v>551</v>
      </c>
      <c r="C420" s="1" t="s">
        <v>68</v>
      </c>
      <c r="D420" s="1" t="s">
        <v>937</v>
      </c>
      <c r="E420" s="1" t="s">
        <v>69</v>
      </c>
      <c r="F420" s="1" t="s">
        <v>70</v>
      </c>
      <c r="G420" s="2">
        <v>1180</v>
      </c>
      <c r="H420" s="21" t="s">
        <v>299</v>
      </c>
      <c r="I420" s="2">
        <v>0</v>
      </c>
      <c r="J420" s="2">
        <v>19800</v>
      </c>
      <c r="K420" s="2">
        <v>375000</v>
      </c>
      <c r="L420" s="2" t="b">
        <v>1</v>
      </c>
      <c r="M420" s="1" t="s">
        <v>23</v>
      </c>
      <c r="N420" s="3">
        <v>43374</v>
      </c>
      <c r="O420" s="1" t="s">
        <v>23</v>
      </c>
      <c r="P420" s="24">
        <f t="shared" si="6"/>
        <v>43738</v>
      </c>
    </row>
    <row r="421" spans="1:16" ht="12.75" customHeight="1" x14ac:dyDescent="0.4">
      <c r="A421" s="1" t="s">
        <v>598</v>
      </c>
      <c r="B421" s="1" t="s">
        <v>551</v>
      </c>
      <c r="C421" s="1" t="s">
        <v>68</v>
      </c>
      <c r="D421" s="1" t="s">
        <v>937</v>
      </c>
      <c r="E421" s="1" t="s">
        <v>69</v>
      </c>
      <c r="F421" s="1" t="s">
        <v>70</v>
      </c>
      <c r="G421" s="2">
        <v>1180</v>
      </c>
      <c r="H421" s="21" t="s">
        <v>299</v>
      </c>
      <c r="I421" s="2">
        <v>0</v>
      </c>
      <c r="J421" s="2">
        <v>20280</v>
      </c>
      <c r="K421" s="2">
        <v>375000</v>
      </c>
      <c r="L421" s="2" t="b">
        <v>1</v>
      </c>
      <c r="M421" s="1" t="s">
        <v>23</v>
      </c>
      <c r="N421" s="3">
        <v>43009</v>
      </c>
      <c r="O421" s="1" t="s">
        <v>23</v>
      </c>
      <c r="P421" s="24">
        <f t="shared" si="6"/>
        <v>43738</v>
      </c>
    </row>
    <row r="422" spans="1:16" ht="12.75" customHeight="1" x14ac:dyDescent="0.4">
      <c r="A422" s="1" t="s">
        <v>317</v>
      </c>
      <c r="B422" s="1" t="s">
        <v>314</v>
      </c>
      <c r="C422" s="1" t="s">
        <v>60</v>
      </c>
      <c r="D422" s="1" t="s">
        <v>936</v>
      </c>
      <c r="E422" s="1" t="s">
        <v>61</v>
      </c>
      <c r="F422" s="1" t="s">
        <v>200</v>
      </c>
      <c r="G422" s="2">
        <v>835</v>
      </c>
      <c r="H422" s="21" t="s">
        <v>299</v>
      </c>
      <c r="I422" s="2">
        <v>0</v>
      </c>
      <c r="J422" s="2">
        <v>24000</v>
      </c>
      <c r="K422" s="2">
        <v>700000</v>
      </c>
      <c r="L422" s="2" t="b">
        <v>1</v>
      </c>
      <c r="M422" s="1" t="s">
        <v>23</v>
      </c>
      <c r="N422" s="3">
        <v>42825</v>
      </c>
      <c r="O422" s="1" t="s">
        <v>23</v>
      </c>
      <c r="P422" s="24">
        <f t="shared" si="6"/>
        <v>43738</v>
      </c>
    </row>
    <row r="423" spans="1:16" ht="12.75" customHeight="1" x14ac:dyDescent="0.4">
      <c r="A423" s="1" t="s">
        <v>443</v>
      </c>
      <c r="B423" s="1" t="s">
        <v>415</v>
      </c>
      <c r="C423" s="1" t="s">
        <v>416</v>
      </c>
      <c r="D423" s="1" t="s">
        <v>936</v>
      </c>
      <c r="E423" s="1" t="s">
        <v>427</v>
      </c>
      <c r="F423" s="1" t="s">
        <v>103</v>
      </c>
      <c r="G423" s="2">
        <v>934</v>
      </c>
      <c r="H423" s="21" t="s">
        <v>299</v>
      </c>
      <c r="I423" s="2">
        <v>0</v>
      </c>
      <c r="J423" s="2">
        <v>29472</v>
      </c>
      <c r="K423" s="2">
        <v>905000</v>
      </c>
      <c r="L423" s="2" t="b">
        <v>1</v>
      </c>
      <c r="M423" s="1" t="s">
        <v>23</v>
      </c>
      <c r="N423" s="3">
        <v>38915</v>
      </c>
      <c r="O423" s="1" t="s">
        <v>23</v>
      </c>
      <c r="P423" s="24">
        <f t="shared" si="6"/>
        <v>43738</v>
      </c>
    </row>
    <row r="424" spans="1:16" ht="12.75" customHeight="1" x14ac:dyDescent="0.4">
      <c r="A424" s="1" t="s">
        <v>123</v>
      </c>
      <c r="B424" s="1" t="s">
        <v>895</v>
      </c>
      <c r="C424" s="1" t="s">
        <v>60</v>
      </c>
      <c r="D424" s="1" t="s">
        <v>936</v>
      </c>
      <c r="E424" s="1" t="s">
        <v>108</v>
      </c>
      <c r="F424" s="1" t="s">
        <v>21</v>
      </c>
      <c r="G424" s="2">
        <v>592</v>
      </c>
      <c r="H424" s="21" t="s">
        <v>299</v>
      </c>
      <c r="I424" s="2">
        <v>0</v>
      </c>
      <c r="J424" s="2">
        <v>50960</v>
      </c>
      <c r="K424" s="2">
        <v>600000</v>
      </c>
      <c r="L424" s="2" t="b">
        <v>0</v>
      </c>
      <c r="M424" s="1" t="s">
        <v>16</v>
      </c>
      <c r="N424" s="3">
        <v>43373</v>
      </c>
      <c r="O424" s="1" t="s">
        <v>23</v>
      </c>
      <c r="P424" s="24">
        <f t="shared" si="6"/>
        <v>43738</v>
      </c>
    </row>
    <row r="425" spans="1:16" ht="12.75" customHeight="1" x14ac:dyDescent="0.4">
      <c r="A425" s="1" t="s">
        <v>42</v>
      </c>
      <c r="B425" s="1" t="s">
        <v>196</v>
      </c>
      <c r="C425" s="1" t="s">
        <v>197</v>
      </c>
      <c r="D425" s="1" t="s">
        <v>936</v>
      </c>
      <c r="E425" s="1" t="s">
        <v>198</v>
      </c>
      <c r="F425" s="1" t="s">
        <v>200</v>
      </c>
      <c r="G425" s="2">
        <v>536</v>
      </c>
      <c r="H425" s="21" t="s">
        <v>201</v>
      </c>
      <c r="I425" s="2">
        <v>0</v>
      </c>
      <c r="J425" s="2">
        <v>24700</v>
      </c>
      <c r="K425" s="2">
        <v>695000</v>
      </c>
      <c r="L425" s="2" t="b">
        <v>0</v>
      </c>
      <c r="M425" s="1" t="s">
        <v>23</v>
      </c>
      <c r="N425" s="3">
        <v>43375</v>
      </c>
      <c r="O425" s="1" t="s">
        <v>23</v>
      </c>
      <c r="P425" s="24">
        <f t="shared" si="6"/>
        <v>43739</v>
      </c>
    </row>
    <row r="426" spans="1:16" ht="12.75" customHeight="1" x14ac:dyDescent="0.4">
      <c r="A426" s="1" t="s">
        <v>528</v>
      </c>
      <c r="B426" s="1" t="s">
        <v>446</v>
      </c>
      <c r="C426" s="1" t="s">
        <v>65</v>
      </c>
      <c r="D426" s="1" t="s">
        <v>935</v>
      </c>
      <c r="E426" s="1" t="s">
        <v>20</v>
      </c>
      <c r="F426" s="1" t="s">
        <v>37</v>
      </c>
      <c r="G426" s="2">
        <v>272</v>
      </c>
      <c r="H426" s="21" t="s">
        <v>529</v>
      </c>
      <c r="I426" s="2">
        <v>0</v>
      </c>
      <c r="J426" s="2">
        <v>14652</v>
      </c>
      <c r="K426" s="2">
        <v>260000</v>
      </c>
      <c r="L426" s="2" t="b">
        <v>1</v>
      </c>
      <c r="M426" s="1" t="s">
        <v>23</v>
      </c>
      <c r="N426" s="3">
        <v>42280</v>
      </c>
      <c r="O426" s="1" t="s">
        <v>23</v>
      </c>
      <c r="P426" s="24">
        <f t="shared" si="6"/>
        <v>43740</v>
      </c>
    </row>
    <row r="427" spans="1:16" ht="12.75" customHeight="1" x14ac:dyDescent="0.4">
      <c r="A427" s="1" t="s">
        <v>150</v>
      </c>
      <c r="B427" s="1" t="s">
        <v>728</v>
      </c>
      <c r="C427" s="1" t="s">
        <v>81</v>
      </c>
      <c r="D427" s="1" t="s">
        <v>935</v>
      </c>
      <c r="E427" s="1" t="s">
        <v>82</v>
      </c>
      <c r="F427" s="1" t="s">
        <v>103</v>
      </c>
      <c r="G427" s="2">
        <v>861</v>
      </c>
      <c r="H427" s="21" t="s">
        <v>529</v>
      </c>
      <c r="I427" s="2">
        <v>0</v>
      </c>
      <c r="J427" s="2">
        <v>22740</v>
      </c>
      <c r="K427" s="2">
        <v>530000</v>
      </c>
      <c r="L427" s="2" t="b">
        <v>1</v>
      </c>
      <c r="M427" s="1" t="s">
        <v>23</v>
      </c>
      <c r="N427" s="3">
        <v>43376</v>
      </c>
      <c r="O427" s="1" t="s">
        <v>23</v>
      </c>
      <c r="P427" s="24">
        <f t="shared" si="6"/>
        <v>43740</v>
      </c>
    </row>
    <row r="428" spans="1:16" ht="12.75" customHeight="1" x14ac:dyDescent="0.4">
      <c r="A428" s="1" t="s">
        <v>31</v>
      </c>
      <c r="B428" s="1" t="s">
        <v>888</v>
      </c>
      <c r="C428" s="1" t="s">
        <v>16</v>
      </c>
      <c r="D428" s="1" t="s">
        <v>938</v>
      </c>
      <c r="E428" s="1" t="s">
        <v>89</v>
      </c>
      <c r="F428" s="1" t="s">
        <v>892</v>
      </c>
      <c r="G428" s="2">
        <v>674</v>
      </c>
      <c r="H428" s="21" t="s">
        <v>893</v>
      </c>
      <c r="I428" s="2">
        <v>0</v>
      </c>
      <c r="J428" s="2">
        <v>8940</v>
      </c>
      <c r="K428" s="2">
        <v>160000</v>
      </c>
      <c r="L428" s="2" t="b">
        <v>1</v>
      </c>
      <c r="M428" s="1" t="s">
        <v>23</v>
      </c>
      <c r="N428" s="3">
        <v>42647</v>
      </c>
      <c r="O428" s="1" t="s">
        <v>23</v>
      </c>
      <c r="P428" s="24">
        <f t="shared" si="6"/>
        <v>43741</v>
      </c>
    </row>
    <row r="429" spans="1:16" ht="12.75" customHeight="1" x14ac:dyDescent="0.4">
      <c r="A429" s="1" t="s">
        <v>123</v>
      </c>
      <c r="B429" s="1" t="s">
        <v>698</v>
      </c>
      <c r="C429" s="1" t="s">
        <v>85</v>
      </c>
      <c r="D429" s="1" t="s">
        <v>86</v>
      </c>
      <c r="E429" s="1" t="s">
        <v>89</v>
      </c>
      <c r="F429" s="1" t="s">
        <v>261</v>
      </c>
      <c r="G429" s="2">
        <v>742</v>
      </c>
      <c r="H429" s="21" t="s">
        <v>708</v>
      </c>
      <c r="I429" s="2">
        <v>0</v>
      </c>
      <c r="J429" s="2">
        <v>10080</v>
      </c>
      <c r="K429" s="2">
        <v>160000</v>
      </c>
      <c r="L429" s="2" t="b">
        <v>1</v>
      </c>
      <c r="M429" s="1" t="s">
        <v>23</v>
      </c>
      <c r="N429" s="3">
        <v>40821</v>
      </c>
      <c r="O429" s="1" t="s">
        <v>23</v>
      </c>
      <c r="P429" s="24">
        <f t="shared" si="6"/>
        <v>43742</v>
      </c>
    </row>
    <row r="430" spans="1:16" ht="12.75" customHeight="1" x14ac:dyDescent="0.4">
      <c r="A430" s="1" t="s">
        <v>229</v>
      </c>
      <c r="B430" s="1" t="s">
        <v>895</v>
      </c>
      <c r="C430" s="1" t="s">
        <v>60</v>
      </c>
      <c r="D430" s="1" t="s">
        <v>936</v>
      </c>
      <c r="E430" s="1" t="s">
        <v>108</v>
      </c>
      <c r="F430" s="1" t="s">
        <v>40</v>
      </c>
      <c r="G430" s="2">
        <v>722</v>
      </c>
      <c r="H430" s="21" t="s">
        <v>903</v>
      </c>
      <c r="I430" s="2">
        <v>0</v>
      </c>
      <c r="J430" s="2">
        <v>31200</v>
      </c>
      <c r="K430" s="2">
        <v>785000</v>
      </c>
      <c r="L430" s="2" t="b">
        <v>0</v>
      </c>
      <c r="M430" s="1" t="s">
        <v>16</v>
      </c>
      <c r="N430" s="3">
        <v>43379</v>
      </c>
      <c r="O430" s="1" t="s">
        <v>23</v>
      </c>
      <c r="P430" s="24">
        <f t="shared" si="6"/>
        <v>43743</v>
      </c>
    </row>
    <row r="431" spans="1:16" ht="12.75" customHeight="1" x14ac:dyDescent="0.4">
      <c r="A431" s="1" t="s">
        <v>451</v>
      </c>
      <c r="B431" s="1" t="s">
        <v>446</v>
      </c>
      <c r="C431" s="1" t="s">
        <v>65</v>
      </c>
      <c r="D431" s="1" t="s">
        <v>935</v>
      </c>
      <c r="E431" s="1" t="s">
        <v>20</v>
      </c>
      <c r="F431" s="1" t="s">
        <v>37</v>
      </c>
      <c r="G431" s="2">
        <v>312</v>
      </c>
      <c r="H431" s="21" t="s">
        <v>435</v>
      </c>
      <c r="I431" s="2">
        <v>0</v>
      </c>
      <c r="J431" s="2">
        <v>12600</v>
      </c>
      <c r="K431" s="2">
        <v>260000</v>
      </c>
      <c r="L431" s="2" t="b">
        <v>1</v>
      </c>
      <c r="M431" s="1" t="s">
        <v>23</v>
      </c>
      <c r="N431" s="3">
        <v>42651</v>
      </c>
      <c r="O431" s="1" t="s">
        <v>23</v>
      </c>
      <c r="P431" s="24">
        <f t="shared" si="6"/>
        <v>43745</v>
      </c>
    </row>
    <row r="432" spans="1:16" ht="12.75" customHeight="1" x14ac:dyDescent="0.4">
      <c r="A432" s="1" t="s">
        <v>481</v>
      </c>
      <c r="B432" s="1" t="s">
        <v>446</v>
      </c>
      <c r="C432" s="1" t="s">
        <v>65</v>
      </c>
      <c r="D432" s="1" t="s">
        <v>935</v>
      </c>
      <c r="E432" s="1" t="s">
        <v>20</v>
      </c>
      <c r="F432" s="1" t="s">
        <v>37</v>
      </c>
      <c r="G432" s="2">
        <v>256</v>
      </c>
      <c r="H432" s="21" t="s">
        <v>435</v>
      </c>
      <c r="I432" s="2">
        <v>0</v>
      </c>
      <c r="J432" s="2">
        <v>12864</v>
      </c>
      <c r="K432" s="2">
        <v>260000</v>
      </c>
      <c r="L432" s="2" t="b">
        <v>1</v>
      </c>
      <c r="M432" s="1" t="s">
        <v>23</v>
      </c>
      <c r="N432" s="3">
        <v>42285</v>
      </c>
      <c r="O432" s="1" t="s">
        <v>23</v>
      </c>
      <c r="P432" s="24">
        <f t="shared" si="6"/>
        <v>43745</v>
      </c>
    </row>
    <row r="433" spans="1:16" ht="12.75" customHeight="1" x14ac:dyDescent="0.4">
      <c r="A433" s="1" t="s">
        <v>78</v>
      </c>
      <c r="B433" s="1" t="s">
        <v>415</v>
      </c>
      <c r="C433" s="1" t="s">
        <v>416</v>
      </c>
      <c r="D433" s="1" t="s">
        <v>936</v>
      </c>
      <c r="E433" s="1" t="s">
        <v>424</v>
      </c>
      <c r="F433" s="1" t="s">
        <v>21</v>
      </c>
      <c r="G433" s="2">
        <v>721</v>
      </c>
      <c r="H433" s="21" t="s">
        <v>435</v>
      </c>
      <c r="I433" s="2">
        <v>0</v>
      </c>
      <c r="J433" s="2">
        <v>23760</v>
      </c>
      <c r="K433" s="2">
        <v>710000</v>
      </c>
      <c r="L433" s="2" t="b">
        <v>1</v>
      </c>
      <c r="M433" s="1" t="s">
        <v>23</v>
      </c>
      <c r="N433" s="3">
        <v>42651</v>
      </c>
      <c r="O433" s="1" t="s">
        <v>23</v>
      </c>
      <c r="P433" s="24">
        <f t="shared" si="6"/>
        <v>43745</v>
      </c>
    </row>
    <row r="434" spans="1:16" ht="12.75" customHeight="1" x14ac:dyDescent="0.4">
      <c r="A434" s="1" t="s">
        <v>31</v>
      </c>
      <c r="B434" s="1" t="s">
        <v>667</v>
      </c>
      <c r="C434" s="1" t="s">
        <v>50</v>
      </c>
      <c r="D434" s="1" t="s">
        <v>935</v>
      </c>
      <c r="E434" s="1" t="s">
        <v>51</v>
      </c>
      <c r="F434" s="1" t="s">
        <v>40</v>
      </c>
      <c r="G434" s="2">
        <v>0</v>
      </c>
      <c r="H434" s="21" t="s">
        <v>670</v>
      </c>
      <c r="I434" s="2">
        <v>0</v>
      </c>
      <c r="J434" s="2">
        <v>11700</v>
      </c>
      <c r="K434" s="2">
        <v>315000</v>
      </c>
      <c r="L434" s="2" t="b">
        <v>0</v>
      </c>
      <c r="M434" s="1" t="s">
        <v>23</v>
      </c>
      <c r="N434" s="3">
        <v>42652</v>
      </c>
      <c r="O434" s="1" t="s">
        <v>23</v>
      </c>
      <c r="P434" s="24">
        <f t="shared" si="6"/>
        <v>43746</v>
      </c>
    </row>
    <row r="435" spans="1:16" ht="12.75" customHeight="1" x14ac:dyDescent="0.4">
      <c r="A435" s="1" t="s">
        <v>376</v>
      </c>
      <c r="B435" s="1" t="s">
        <v>772</v>
      </c>
      <c r="C435" s="1" t="s">
        <v>773</v>
      </c>
      <c r="D435" s="1" t="s">
        <v>935</v>
      </c>
      <c r="E435" s="1" t="s">
        <v>20</v>
      </c>
      <c r="F435" s="1" t="s">
        <v>40</v>
      </c>
      <c r="G435" s="2">
        <v>642</v>
      </c>
      <c r="H435" s="21" t="s">
        <v>670</v>
      </c>
      <c r="I435" s="2">
        <v>0</v>
      </c>
      <c r="J435" s="2">
        <v>18946</v>
      </c>
      <c r="K435" s="2">
        <v>440000</v>
      </c>
      <c r="L435" s="2" t="b">
        <v>1</v>
      </c>
      <c r="M435" s="1" t="s">
        <v>23</v>
      </c>
      <c r="N435" s="3">
        <v>41556</v>
      </c>
      <c r="O435" s="1" t="s">
        <v>23</v>
      </c>
      <c r="P435" s="24">
        <f t="shared" si="6"/>
        <v>43746</v>
      </c>
    </row>
    <row r="436" spans="1:16" ht="12.75" customHeight="1" x14ac:dyDescent="0.4">
      <c r="A436" s="1" t="s">
        <v>377</v>
      </c>
      <c r="B436" s="1" t="s">
        <v>551</v>
      </c>
      <c r="C436" s="1" t="s">
        <v>68</v>
      </c>
      <c r="D436" s="1" t="s">
        <v>937</v>
      </c>
      <c r="E436" s="1" t="s">
        <v>69</v>
      </c>
      <c r="F436" s="1" t="s">
        <v>21</v>
      </c>
      <c r="G436" s="2">
        <v>535</v>
      </c>
      <c r="H436" s="21" t="s">
        <v>586</v>
      </c>
      <c r="I436" s="2">
        <v>0</v>
      </c>
      <c r="J436" s="2">
        <v>11748</v>
      </c>
      <c r="K436" s="2">
        <v>237500</v>
      </c>
      <c r="L436" s="2" t="b">
        <v>0</v>
      </c>
      <c r="M436" s="1" t="s">
        <v>23</v>
      </c>
      <c r="N436" s="3">
        <v>43383</v>
      </c>
      <c r="O436" s="1" t="s">
        <v>23</v>
      </c>
      <c r="P436" s="24">
        <f t="shared" si="6"/>
        <v>43747</v>
      </c>
    </row>
    <row r="437" spans="1:16" ht="12.75" customHeight="1" x14ac:dyDescent="0.4">
      <c r="A437" s="1" t="s">
        <v>111</v>
      </c>
      <c r="B437" s="1" t="s">
        <v>137</v>
      </c>
      <c r="C437" s="1" t="s">
        <v>138</v>
      </c>
      <c r="D437" s="1" t="s">
        <v>139</v>
      </c>
      <c r="E437" s="1" t="s">
        <v>140</v>
      </c>
      <c r="F437" s="1" t="s">
        <v>40</v>
      </c>
      <c r="G437" s="2">
        <v>895</v>
      </c>
      <c r="H437" s="21" t="s">
        <v>144</v>
      </c>
      <c r="I437" s="2">
        <v>0</v>
      </c>
      <c r="J437" s="2">
        <v>12288</v>
      </c>
      <c r="K437" s="2">
        <v>300000</v>
      </c>
      <c r="L437" s="2" t="b">
        <v>0</v>
      </c>
      <c r="M437" s="1" t="s">
        <v>23</v>
      </c>
      <c r="N437" s="3">
        <v>43019</v>
      </c>
      <c r="O437" s="1" t="s">
        <v>23</v>
      </c>
      <c r="P437" s="24">
        <f t="shared" si="6"/>
        <v>43748</v>
      </c>
    </row>
    <row r="438" spans="1:16" ht="12.75" customHeight="1" x14ac:dyDescent="0.4">
      <c r="A438" s="1" t="s">
        <v>88</v>
      </c>
      <c r="B438" s="1" t="s">
        <v>698</v>
      </c>
      <c r="C438" s="1" t="s">
        <v>85</v>
      </c>
      <c r="D438" s="1" t="s">
        <v>86</v>
      </c>
      <c r="E438" s="1" t="s">
        <v>86</v>
      </c>
      <c r="F438" s="1" t="s">
        <v>96</v>
      </c>
      <c r="G438" s="2">
        <v>834</v>
      </c>
      <c r="H438" s="21" t="s">
        <v>127</v>
      </c>
      <c r="I438" s="2">
        <v>0</v>
      </c>
      <c r="J438" s="2">
        <v>11100</v>
      </c>
      <c r="K438" s="2">
        <v>230000</v>
      </c>
      <c r="L438" s="2" t="b">
        <v>1</v>
      </c>
      <c r="M438" s="1" t="s">
        <v>23</v>
      </c>
      <c r="N438" s="3">
        <v>43385</v>
      </c>
      <c r="O438" s="1" t="s">
        <v>23</v>
      </c>
      <c r="P438" s="24">
        <f t="shared" si="6"/>
        <v>43749</v>
      </c>
    </row>
    <row r="439" spans="1:16" ht="12.75" customHeight="1" x14ac:dyDescent="0.4">
      <c r="A439" s="1" t="s">
        <v>364</v>
      </c>
      <c r="B439" s="1" t="s">
        <v>314</v>
      </c>
      <c r="C439" s="1" t="s">
        <v>60</v>
      </c>
      <c r="D439" s="1" t="s">
        <v>936</v>
      </c>
      <c r="E439" s="1" t="s">
        <v>61</v>
      </c>
      <c r="F439" s="1" t="s">
        <v>321</v>
      </c>
      <c r="G439" s="2">
        <v>505</v>
      </c>
      <c r="H439" s="21" t="s">
        <v>127</v>
      </c>
      <c r="I439" s="2">
        <v>0</v>
      </c>
      <c r="J439" s="2">
        <v>22200</v>
      </c>
      <c r="K439" s="2">
        <v>520000</v>
      </c>
      <c r="L439" s="2" t="b">
        <v>0</v>
      </c>
      <c r="M439" s="1" t="s">
        <v>23</v>
      </c>
      <c r="N439" s="3">
        <v>43385</v>
      </c>
      <c r="O439" s="1" t="s">
        <v>23</v>
      </c>
      <c r="P439" s="24">
        <f t="shared" si="6"/>
        <v>43749</v>
      </c>
    </row>
    <row r="440" spans="1:16" ht="12.75" customHeight="1" x14ac:dyDescent="0.4">
      <c r="A440" s="1" t="s">
        <v>42</v>
      </c>
      <c r="B440" s="1" t="s">
        <v>370</v>
      </c>
      <c r="C440" s="1" t="s">
        <v>371</v>
      </c>
      <c r="D440" s="1" t="s">
        <v>936</v>
      </c>
      <c r="E440" s="1" t="s">
        <v>372</v>
      </c>
      <c r="F440" s="1" t="s">
        <v>40</v>
      </c>
      <c r="G440" s="2">
        <v>950</v>
      </c>
      <c r="H440" s="21" t="s">
        <v>127</v>
      </c>
      <c r="I440" s="2">
        <v>0</v>
      </c>
      <c r="J440" s="2">
        <v>31800</v>
      </c>
      <c r="K440" s="2">
        <v>880000</v>
      </c>
      <c r="L440" s="2" t="b">
        <v>1</v>
      </c>
      <c r="M440" s="1" t="s">
        <v>23</v>
      </c>
      <c r="N440" s="3">
        <v>39367</v>
      </c>
      <c r="O440" s="1" t="s">
        <v>23</v>
      </c>
      <c r="P440" s="24">
        <f t="shared" si="6"/>
        <v>43749</v>
      </c>
    </row>
    <row r="441" spans="1:16" ht="12.75" customHeight="1" x14ac:dyDescent="0.4">
      <c r="A441" s="1" t="s">
        <v>17</v>
      </c>
      <c r="B441" s="1" t="s">
        <v>124</v>
      </c>
      <c r="C441" s="1" t="s">
        <v>125</v>
      </c>
      <c r="D441" s="1" t="s">
        <v>935</v>
      </c>
      <c r="E441" s="1" t="s">
        <v>122</v>
      </c>
      <c r="F441" s="1" t="s">
        <v>126</v>
      </c>
      <c r="G441" s="2">
        <v>1199</v>
      </c>
      <c r="H441" s="21" t="s">
        <v>127</v>
      </c>
      <c r="I441" s="2">
        <v>0</v>
      </c>
      <c r="J441" s="2">
        <v>31876</v>
      </c>
      <c r="K441" s="2">
        <v>966000</v>
      </c>
      <c r="L441" s="2" t="b">
        <v>0</v>
      </c>
      <c r="M441" s="1" t="s">
        <v>23</v>
      </c>
      <c r="N441" s="3">
        <v>43020</v>
      </c>
      <c r="O441" s="1" t="s">
        <v>23</v>
      </c>
      <c r="P441" s="24">
        <f t="shared" si="6"/>
        <v>43749</v>
      </c>
    </row>
    <row r="442" spans="1:16" ht="12.75" customHeight="1" x14ac:dyDescent="0.4">
      <c r="A442" s="1" t="s">
        <v>471</v>
      </c>
      <c r="B442" s="1" t="s">
        <v>446</v>
      </c>
      <c r="C442" s="1" t="s">
        <v>65</v>
      </c>
      <c r="D442" s="1" t="s">
        <v>935</v>
      </c>
      <c r="E442" s="1" t="s">
        <v>20</v>
      </c>
      <c r="F442" s="1" t="s">
        <v>21</v>
      </c>
      <c r="G442" s="2">
        <v>388</v>
      </c>
      <c r="H442" s="21" t="s">
        <v>472</v>
      </c>
      <c r="I442" s="2">
        <v>0</v>
      </c>
      <c r="J442" s="2">
        <v>15860</v>
      </c>
      <c r="K442" s="2">
        <v>390000</v>
      </c>
      <c r="L442" s="2" t="b">
        <v>0</v>
      </c>
      <c r="M442" s="1" t="s">
        <v>23</v>
      </c>
      <c r="N442" s="3">
        <v>43386</v>
      </c>
      <c r="O442" s="1" t="s">
        <v>23</v>
      </c>
      <c r="P442" s="24">
        <f t="shared" si="6"/>
        <v>43750</v>
      </c>
    </row>
    <row r="443" spans="1:16" ht="12.75" customHeight="1" x14ac:dyDescent="0.4">
      <c r="A443" s="1" t="s">
        <v>487</v>
      </c>
      <c r="B443" s="1" t="s">
        <v>446</v>
      </c>
      <c r="C443" s="1" t="s">
        <v>65</v>
      </c>
      <c r="D443" s="1" t="s">
        <v>935</v>
      </c>
      <c r="E443" s="1" t="s">
        <v>20</v>
      </c>
      <c r="F443" s="1" t="s">
        <v>21</v>
      </c>
      <c r="G443" s="2">
        <v>446</v>
      </c>
      <c r="H443" s="21" t="s">
        <v>488</v>
      </c>
      <c r="I443" s="2">
        <v>0</v>
      </c>
      <c r="J443" s="2">
        <v>16560</v>
      </c>
      <c r="K443" s="2">
        <v>390000</v>
      </c>
      <c r="L443" s="2" t="b">
        <v>0</v>
      </c>
      <c r="M443" s="1" t="s">
        <v>23</v>
      </c>
      <c r="N443" s="3">
        <v>42657</v>
      </c>
      <c r="O443" s="1" t="s">
        <v>23</v>
      </c>
      <c r="P443" s="24">
        <f t="shared" si="6"/>
        <v>43751</v>
      </c>
    </row>
    <row r="444" spans="1:16" ht="12.75" customHeight="1" x14ac:dyDescent="0.4">
      <c r="A444" s="1" t="s">
        <v>46</v>
      </c>
      <c r="B444" s="1" t="s">
        <v>258</v>
      </c>
      <c r="C444" s="1" t="s">
        <v>264</v>
      </c>
      <c r="D444" s="1" t="s">
        <v>935</v>
      </c>
      <c r="E444" s="1" t="s">
        <v>260</v>
      </c>
      <c r="F444" s="1" t="s">
        <v>261</v>
      </c>
      <c r="G444" s="2">
        <v>772</v>
      </c>
      <c r="H444" s="21" t="s">
        <v>281</v>
      </c>
      <c r="I444" s="2">
        <v>0</v>
      </c>
      <c r="J444" s="2">
        <v>14316</v>
      </c>
      <c r="K444" s="2">
        <v>300000</v>
      </c>
      <c r="L444" s="2" t="b">
        <v>1</v>
      </c>
      <c r="M444" s="1" t="s">
        <v>23</v>
      </c>
      <c r="N444" s="3">
        <v>40466</v>
      </c>
      <c r="O444" s="1" t="s">
        <v>23</v>
      </c>
      <c r="P444" s="24">
        <f t="shared" si="6"/>
        <v>43752</v>
      </c>
    </row>
    <row r="445" spans="1:16" ht="12.75" customHeight="1" x14ac:dyDescent="0.4">
      <c r="A445" s="1" t="s">
        <v>263</v>
      </c>
      <c r="B445" s="1" t="s">
        <v>551</v>
      </c>
      <c r="C445" s="1" t="s">
        <v>68</v>
      </c>
      <c r="D445" s="1" t="s">
        <v>937</v>
      </c>
      <c r="E445" s="1" t="s">
        <v>69</v>
      </c>
      <c r="F445" s="1" t="s">
        <v>70</v>
      </c>
      <c r="G445" s="2">
        <v>1100</v>
      </c>
      <c r="H445" s="21" t="s">
        <v>562</v>
      </c>
      <c r="I445" s="2">
        <v>0</v>
      </c>
      <c r="J445" s="2">
        <v>19845</v>
      </c>
      <c r="K445" s="2">
        <v>375000</v>
      </c>
      <c r="L445" s="2" t="b">
        <v>1</v>
      </c>
      <c r="M445" s="1" t="s">
        <v>23</v>
      </c>
      <c r="N445" s="3">
        <v>42598</v>
      </c>
      <c r="O445" s="1" t="s">
        <v>23</v>
      </c>
      <c r="P445" s="24">
        <f t="shared" si="6"/>
        <v>43753</v>
      </c>
    </row>
    <row r="446" spans="1:16" ht="12.75" customHeight="1" x14ac:dyDescent="0.4">
      <c r="A446" s="1" t="s">
        <v>135</v>
      </c>
      <c r="B446" s="1" t="s">
        <v>698</v>
      </c>
      <c r="C446" s="1" t="s">
        <v>85</v>
      </c>
      <c r="D446" s="1" t="s">
        <v>86</v>
      </c>
      <c r="E446" s="1" t="s">
        <v>89</v>
      </c>
      <c r="F446" s="1" t="s">
        <v>274</v>
      </c>
      <c r="G446" s="2">
        <v>495</v>
      </c>
      <c r="H446" s="21" t="s">
        <v>699</v>
      </c>
      <c r="I446" s="2">
        <v>0</v>
      </c>
      <c r="J446" s="2">
        <v>8700</v>
      </c>
      <c r="K446" s="2">
        <v>135000</v>
      </c>
      <c r="L446" s="2" t="b">
        <v>0</v>
      </c>
      <c r="M446" s="1" t="s">
        <v>23</v>
      </c>
      <c r="N446" s="3">
        <v>43388</v>
      </c>
      <c r="O446" s="1" t="s">
        <v>23</v>
      </c>
      <c r="P446" s="24">
        <f t="shared" si="6"/>
        <v>43754</v>
      </c>
    </row>
    <row r="447" spans="1:16" ht="12.75" customHeight="1" x14ac:dyDescent="0.4">
      <c r="A447" s="1" t="s">
        <v>29</v>
      </c>
      <c r="B447" s="1" t="s">
        <v>881</v>
      </c>
      <c r="C447" s="1" t="s">
        <v>105</v>
      </c>
      <c r="D447" s="1" t="s">
        <v>82</v>
      </c>
      <c r="E447" s="1" t="s">
        <v>98</v>
      </c>
      <c r="F447" s="1" t="s">
        <v>40</v>
      </c>
      <c r="G447" s="2">
        <v>660</v>
      </c>
      <c r="H447" s="21" t="s">
        <v>699</v>
      </c>
      <c r="I447" s="2">
        <v>0</v>
      </c>
      <c r="J447" s="2">
        <v>16788</v>
      </c>
      <c r="K447" s="2">
        <v>370000</v>
      </c>
      <c r="L447" s="2" t="b">
        <v>1</v>
      </c>
      <c r="M447" s="1" t="s">
        <v>23</v>
      </c>
      <c r="N447" s="3">
        <v>42660</v>
      </c>
      <c r="O447" s="1" t="s">
        <v>23</v>
      </c>
      <c r="P447" s="24">
        <f t="shared" si="6"/>
        <v>43754</v>
      </c>
    </row>
    <row r="448" spans="1:16" ht="12.75" customHeight="1" x14ac:dyDescent="0.4">
      <c r="A448" s="1" t="s">
        <v>145</v>
      </c>
      <c r="B448" s="1" t="s">
        <v>300</v>
      </c>
      <c r="C448" s="1" t="s">
        <v>302</v>
      </c>
      <c r="D448" s="1" t="s">
        <v>935</v>
      </c>
      <c r="E448" s="1" t="s">
        <v>56</v>
      </c>
      <c r="F448" s="1" t="s">
        <v>40</v>
      </c>
      <c r="G448" s="2">
        <v>690</v>
      </c>
      <c r="H448" s="21" t="s">
        <v>309</v>
      </c>
      <c r="I448" s="2">
        <v>0</v>
      </c>
      <c r="J448" s="2">
        <v>15600</v>
      </c>
      <c r="K448" s="2">
        <v>385000</v>
      </c>
      <c r="L448" s="2" t="b">
        <v>0</v>
      </c>
      <c r="M448" s="1" t="s">
        <v>23</v>
      </c>
      <c r="N448" s="3">
        <v>41566</v>
      </c>
      <c r="O448" s="1" t="s">
        <v>23</v>
      </c>
      <c r="P448" s="24">
        <f t="shared" si="6"/>
        <v>43756</v>
      </c>
    </row>
    <row r="449" spans="1:16" ht="12.75" customHeight="1" x14ac:dyDescent="0.4">
      <c r="A449" s="1" t="s">
        <v>463</v>
      </c>
      <c r="B449" s="1" t="s">
        <v>446</v>
      </c>
      <c r="C449" s="1" t="s">
        <v>65</v>
      </c>
      <c r="D449" s="1" t="s">
        <v>935</v>
      </c>
      <c r="E449" s="1" t="s">
        <v>20</v>
      </c>
      <c r="F449" s="1" t="s">
        <v>37</v>
      </c>
      <c r="G449" s="2">
        <v>253</v>
      </c>
      <c r="H449" s="21" t="s">
        <v>223</v>
      </c>
      <c r="I449" s="2">
        <v>0</v>
      </c>
      <c r="J449" s="2">
        <v>11440</v>
      </c>
      <c r="K449" s="2">
        <v>260000</v>
      </c>
      <c r="L449" s="2" t="b">
        <v>1</v>
      </c>
      <c r="M449" s="1" t="s">
        <v>23</v>
      </c>
      <c r="N449" s="3">
        <v>43393</v>
      </c>
      <c r="O449" s="1" t="s">
        <v>23</v>
      </c>
      <c r="P449" s="24">
        <f t="shared" si="6"/>
        <v>43757</v>
      </c>
    </row>
    <row r="450" spans="1:16" ht="12.75" customHeight="1" x14ac:dyDescent="0.4">
      <c r="A450" s="1" t="s">
        <v>35</v>
      </c>
      <c r="B450" s="1" t="s">
        <v>211</v>
      </c>
      <c r="C450" s="1" t="s">
        <v>197</v>
      </c>
      <c r="D450" s="1" t="s">
        <v>936</v>
      </c>
      <c r="E450" s="1" t="s">
        <v>198</v>
      </c>
      <c r="F450" s="1" t="s">
        <v>216</v>
      </c>
      <c r="G450" s="2">
        <v>520</v>
      </c>
      <c r="H450" s="21" t="s">
        <v>223</v>
      </c>
      <c r="I450" s="2">
        <v>0</v>
      </c>
      <c r="J450" s="2">
        <v>21320</v>
      </c>
      <c r="K450" s="2">
        <v>695000</v>
      </c>
      <c r="L450" s="2" t="b">
        <v>0</v>
      </c>
      <c r="M450" s="1" t="s">
        <v>23</v>
      </c>
      <c r="N450" s="3">
        <v>43393</v>
      </c>
      <c r="O450" s="1" t="s">
        <v>23</v>
      </c>
      <c r="P450" s="24">
        <f t="shared" ref="P450:P513" si="7">DATEVALUE(H450)</f>
        <v>43757</v>
      </c>
    </row>
    <row r="451" spans="1:16" ht="12.75" customHeight="1" x14ac:dyDescent="0.4">
      <c r="A451" s="1" t="s">
        <v>291</v>
      </c>
      <c r="B451" s="1" t="s">
        <v>895</v>
      </c>
      <c r="C451" s="1" t="s">
        <v>60</v>
      </c>
      <c r="D451" s="1" t="s">
        <v>936</v>
      </c>
      <c r="E451" s="1" t="s">
        <v>108</v>
      </c>
      <c r="F451" s="1" t="s">
        <v>40</v>
      </c>
      <c r="G451" s="2">
        <v>684</v>
      </c>
      <c r="H451" s="21" t="s">
        <v>908</v>
      </c>
      <c r="I451" s="2">
        <v>0</v>
      </c>
      <c r="J451" s="2">
        <v>28119</v>
      </c>
      <c r="K451" s="2">
        <v>785000</v>
      </c>
      <c r="L451" s="2" t="b">
        <v>0</v>
      </c>
      <c r="M451" s="1" t="s">
        <v>16</v>
      </c>
      <c r="N451" s="3">
        <v>43262</v>
      </c>
      <c r="O451" s="1" t="s">
        <v>23</v>
      </c>
      <c r="P451" s="24">
        <f t="shared" si="7"/>
        <v>43758</v>
      </c>
    </row>
    <row r="452" spans="1:16" ht="12.75" customHeight="1" x14ac:dyDescent="0.4">
      <c r="A452" s="1" t="s">
        <v>168</v>
      </c>
      <c r="B452" s="1" t="s">
        <v>551</v>
      </c>
      <c r="C452" s="1" t="s">
        <v>68</v>
      </c>
      <c r="D452" s="1" t="s">
        <v>937</v>
      </c>
      <c r="E452" s="1" t="s">
        <v>69</v>
      </c>
      <c r="F452" s="1" t="s">
        <v>72</v>
      </c>
      <c r="G452" s="2">
        <v>930</v>
      </c>
      <c r="H452" s="21" t="s">
        <v>255</v>
      </c>
      <c r="I452" s="2">
        <v>0</v>
      </c>
      <c r="J452" s="2">
        <v>15918</v>
      </c>
      <c r="K452" s="2">
        <v>310000</v>
      </c>
      <c r="L452" s="2" t="b">
        <v>0</v>
      </c>
      <c r="M452" s="1" t="s">
        <v>23</v>
      </c>
      <c r="N452" s="3">
        <v>42665</v>
      </c>
      <c r="O452" s="1" t="s">
        <v>23</v>
      </c>
      <c r="P452" s="24">
        <f t="shared" si="7"/>
        <v>43759</v>
      </c>
    </row>
    <row r="453" spans="1:16" ht="12.75" customHeight="1" x14ac:dyDescent="0.4">
      <c r="A453" s="1" t="s">
        <v>492</v>
      </c>
      <c r="B453" s="1" t="s">
        <v>446</v>
      </c>
      <c r="C453" s="1" t="s">
        <v>65</v>
      </c>
      <c r="D453" s="1" t="s">
        <v>935</v>
      </c>
      <c r="E453" s="1" t="s">
        <v>20</v>
      </c>
      <c r="F453" s="1" t="s">
        <v>40</v>
      </c>
      <c r="G453" s="2">
        <v>713</v>
      </c>
      <c r="H453" s="21" t="s">
        <v>255</v>
      </c>
      <c r="I453" s="2">
        <v>0</v>
      </c>
      <c r="J453" s="2">
        <v>18168</v>
      </c>
      <c r="K453" s="2">
        <v>500000</v>
      </c>
      <c r="L453" s="2" t="b">
        <v>0</v>
      </c>
      <c r="M453" s="1" t="s">
        <v>23</v>
      </c>
      <c r="N453" s="3">
        <v>42665</v>
      </c>
      <c r="O453" s="1" t="s">
        <v>23</v>
      </c>
      <c r="P453" s="24">
        <f t="shared" si="7"/>
        <v>43759</v>
      </c>
    </row>
    <row r="454" spans="1:16" ht="12.75" customHeight="1" x14ac:dyDescent="0.4">
      <c r="A454" s="1" t="s">
        <v>31</v>
      </c>
      <c r="B454" s="1" t="s">
        <v>224</v>
      </c>
      <c r="C454" s="1" t="s">
        <v>225</v>
      </c>
      <c r="D454" s="1" t="s">
        <v>935</v>
      </c>
      <c r="E454" s="1" t="s">
        <v>122</v>
      </c>
      <c r="F454" s="1" t="s">
        <v>103</v>
      </c>
      <c r="G454" s="2">
        <v>957</v>
      </c>
      <c r="H454" s="21" t="s">
        <v>255</v>
      </c>
      <c r="I454" s="2">
        <v>0</v>
      </c>
      <c r="J454" s="2">
        <v>26623</v>
      </c>
      <c r="K454" s="2">
        <v>700000</v>
      </c>
      <c r="L454" s="2" t="b">
        <v>0</v>
      </c>
      <c r="M454" s="1" t="s">
        <v>23</v>
      </c>
      <c r="N454" s="3">
        <v>43030</v>
      </c>
      <c r="O454" s="1" t="s">
        <v>23</v>
      </c>
      <c r="P454" s="24">
        <f t="shared" si="7"/>
        <v>43759</v>
      </c>
    </row>
    <row r="455" spans="1:16" ht="12.75" customHeight="1" x14ac:dyDescent="0.4">
      <c r="A455" s="1" t="s">
        <v>44</v>
      </c>
      <c r="B455" s="1" t="s">
        <v>851</v>
      </c>
      <c r="C455" s="1" t="s">
        <v>198</v>
      </c>
      <c r="D455" s="1" t="s">
        <v>936</v>
      </c>
      <c r="E455" s="1" t="s">
        <v>852</v>
      </c>
      <c r="F455" s="1" t="s">
        <v>21</v>
      </c>
      <c r="G455" s="2">
        <v>572</v>
      </c>
      <c r="H455" s="21" t="s">
        <v>853</v>
      </c>
      <c r="I455" s="2">
        <v>0</v>
      </c>
      <c r="J455" s="2">
        <v>20088</v>
      </c>
      <c r="K455" s="2">
        <v>715000</v>
      </c>
      <c r="L455" s="2" t="b">
        <v>0</v>
      </c>
      <c r="M455" s="1" t="s">
        <v>23</v>
      </c>
      <c r="N455" s="3">
        <v>42666</v>
      </c>
      <c r="O455" s="1" t="s">
        <v>23</v>
      </c>
      <c r="P455" s="24">
        <f t="shared" si="7"/>
        <v>43760</v>
      </c>
    </row>
    <row r="456" spans="1:16" ht="12.75" customHeight="1" x14ac:dyDescent="0.4">
      <c r="A456" s="1" t="s">
        <v>145</v>
      </c>
      <c r="B456" s="1" t="s">
        <v>211</v>
      </c>
      <c r="C456" s="1" t="s">
        <v>197</v>
      </c>
      <c r="D456" s="1" t="s">
        <v>936</v>
      </c>
      <c r="E456" s="1" t="s">
        <v>198</v>
      </c>
      <c r="F456" s="1" t="s">
        <v>216</v>
      </c>
      <c r="G456" s="2">
        <v>526</v>
      </c>
      <c r="H456" s="21" t="s">
        <v>219</v>
      </c>
      <c r="I456" s="2">
        <v>0</v>
      </c>
      <c r="J456" s="2">
        <v>22500</v>
      </c>
      <c r="K456" s="2">
        <v>695000</v>
      </c>
      <c r="L456" s="2" t="b">
        <v>1</v>
      </c>
      <c r="M456" s="1" t="s">
        <v>23</v>
      </c>
      <c r="N456" s="3">
        <v>42301</v>
      </c>
      <c r="O456" s="1" t="s">
        <v>23</v>
      </c>
      <c r="P456" s="24">
        <f t="shared" si="7"/>
        <v>43761</v>
      </c>
    </row>
    <row r="457" spans="1:16" ht="12.75" customHeight="1" x14ac:dyDescent="0.4">
      <c r="A457" s="1" t="s">
        <v>48</v>
      </c>
      <c r="B457" s="1" t="s">
        <v>679</v>
      </c>
      <c r="C457" s="1" t="s">
        <v>85</v>
      </c>
      <c r="D457" s="1" t="s">
        <v>86</v>
      </c>
      <c r="E457" s="1" t="s">
        <v>86</v>
      </c>
      <c r="F457" s="1" t="s">
        <v>686</v>
      </c>
      <c r="G457" s="2">
        <v>495</v>
      </c>
      <c r="H457" s="21" t="s">
        <v>687</v>
      </c>
      <c r="I457" s="2">
        <v>0</v>
      </c>
      <c r="J457" s="2">
        <v>9000</v>
      </c>
      <c r="K457" s="2">
        <v>135000</v>
      </c>
      <c r="L457" s="2" t="b">
        <v>0</v>
      </c>
      <c r="M457" s="1" t="s">
        <v>23</v>
      </c>
      <c r="N457" s="3">
        <v>43398</v>
      </c>
      <c r="O457" s="1" t="s">
        <v>23</v>
      </c>
      <c r="P457" s="24">
        <f t="shared" si="7"/>
        <v>43762</v>
      </c>
    </row>
    <row r="458" spans="1:16" ht="12.75" customHeight="1" x14ac:dyDescent="0.4">
      <c r="A458" s="1" t="s">
        <v>150</v>
      </c>
      <c r="B458" s="1" t="s">
        <v>867</v>
      </c>
      <c r="C458" s="1" t="s">
        <v>868</v>
      </c>
      <c r="D458" s="1" t="s">
        <v>869</v>
      </c>
      <c r="E458" s="1" t="s">
        <v>427</v>
      </c>
      <c r="F458" s="1" t="s">
        <v>261</v>
      </c>
      <c r="G458" s="2">
        <v>754</v>
      </c>
      <c r="H458" s="21" t="s">
        <v>687</v>
      </c>
      <c r="I458" s="2">
        <v>0</v>
      </c>
      <c r="J458" s="2">
        <v>9540</v>
      </c>
      <c r="K458" s="2">
        <v>175000</v>
      </c>
      <c r="L458" s="2" t="b">
        <v>0</v>
      </c>
      <c r="M458" s="1" t="s">
        <v>23</v>
      </c>
      <c r="N458" s="3">
        <v>41494</v>
      </c>
      <c r="O458" s="1" t="s">
        <v>23</v>
      </c>
      <c r="P458" s="24">
        <f t="shared" si="7"/>
        <v>43762</v>
      </c>
    </row>
    <row r="459" spans="1:16" ht="12.75" customHeight="1" x14ac:dyDescent="0.4">
      <c r="A459" s="1" t="s">
        <v>192</v>
      </c>
      <c r="B459" s="1" t="s">
        <v>551</v>
      </c>
      <c r="C459" s="1" t="s">
        <v>552</v>
      </c>
      <c r="D459" s="1" t="s">
        <v>937</v>
      </c>
      <c r="E459" s="1" t="s">
        <v>157</v>
      </c>
      <c r="F459" s="1" t="s">
        <v>70</v>
      </c>
      <c r="G459" s="2">
        <v>1100</v>
      </c>
      <c r="H459" s="21" t="s">
        <v>620</v>
      </c>
      <c r="I459" s="2">
        <v>0</v>
      </c>
      <c r="J459" s="2">
        <v>16380</v>
      </c>
      <c r="K459" s="2">
        <v>375000</v>
      </c>
      <c r="L459" s="2" t="b">
        <v>1</v>
      </c>
      <c r="M459" s="1" t="s">
        <v>23</v>
      </c>
      <c r="N459" s="3">
        <v>43034</v>
      </c>
      <c r="O459" s="1" t="s">
        <v>23</v>
      </c>
      <c r="P459" s="24">
        <f t="shared" si="7"/>
        <v>43763</v>
      </c>
    </row>
    <row r="460" spans="1:16" ht="12.75" customHeight="1" x14ac:dyDescent="0.4">
      <c r="A460" s="1" t="s">
        <v>243</v>
      </c>
      <c r="B460" s="1" t="s">
        <v>551</v>
      </c>
      <c r="C460" s="1" t="s">
        <v>68</v>
      </c>
      <c r="D460" s="1" t="s">
        <v>937</v>
      </c>
      <c r="E460" s="1" t="s">
        <v>69</v>
      </c>
      <c r="F460" s="1" t="s">
        <v>70</v>
      </c>
      <c r="G460" s="2">
        <v>1070</v>
      </c>
      <c r="H460" s="21" t="s">
        <v>620</v>
      </c>
      <c r="I460" s="2">
        <v>0</v>
      </c>
      <c r="J460" s="2">
        <v>19092</v>
      </c>
      <c r="K460" s="2">
        <v>375000</v>
      </c>
      <c r="L460" s="2" t="b">
        <v>1</v>
      </c>
      <c r="M460" s="1" t="s">
        <v>23</v>
      </c>
      <c r="N460" s="3">
        <v>41573</v>
      </c>
      <c r="O460" s="1" t="s">
        <v>23</v>
      </c>
      <c r="P460" s="24">
        <f t="shared" si="7"/>
        <v>43763</v>
      </c>
    </row>
    <row r="461" spans="1:16" ht="12.75" customHeight="1" x14ac:dyDescent="0.4">
      <c r="A461" s="1" t="s">
        <v>83</v>
      </c>
      <c r="B461" s="1" t="s">
        <v>300</v>
      </c>
      <c r="C461" s="1" t="s">
        <v>55</v>
      </c>
      <c r="D461" s="1" t="s">
        <v>935</v>
      </c>
      <c r="E461" s="1" t="s">
        <v>56</v>
      </c>
      <c r="F461" s="1" t="s">
        <v>40</v>
      </c>
      <c r="G461" s="2">
        <v>695</v>
      </c>
      <c r="H461" s="21" t="s">
        <v>301</v>
      </c>
      <c r="I461" s="2">
        <v>0</v>
      </c>
      <c r="J461" s="2">
        <v>15960</v>
      </c>
      <c r="K461" s="2">
        <v>385000</v>
      </c>
      <c r="L461" s="2" t="b">
        <v>0</v>
      </c>
      <c r="M461" s="1" t="s">
        <v>23</v>
      </c>
      <c r="N461" s="3">
        <v>42304</v>
      </c>
      <c r="O461" s="1" t="s">
        <v>23</v>
      </c>
      <c r="P461" s="24">
        <f t="shared" si="7"/>
        <v>43764</v>
      </c>
    </row>
    <row r="462" spans="1:16" ht="12.75" customHeight="1" x14ac:dyDescent="0.4">
      <c r="A462" s="1" t="s">
        <v>580</v>
      </c>
      <c r="B462" s="1" t="s">
        <v>551</v>
      </c>
      <c r="C462" s="1" t="s">
        <v>68</v>
      </c>
      <c r="D462" s="1" t="s">
        <v>937</v>
      </c>
      <c r="E462" s="1" t="s">
        <v>69</v>
      </c>
      <c r="F462" s="1" t="s">
        <v>21</v>
      </c>
      <c r="G462" s="2">
        <v>660</v>
      </c>
      <c r="H462" s="21" t="s">
        <v>581</v>
      </c>
      <c r="I462" s="2">
        <v>0</v>
      </c>
      <c r="J462" s="2">
        <v>11280</v>
      </c>
      <c r="K462" s="2">
        <v>237500</v>
      </c>
      <c r="L462" s="2" t="b">
        <v>0</v>
      </c>
      <c r="M462" s="1" t="s">
        <v>23</v>
      </c>
      <c r="N462" s="3">
        <v>43036</v>
      </c>
      <c r="O462" s="1" t="s">
        <v>23</v>
      </c>
      <c r="P462" s="24">
        <f t="shared" si="7"/>
        <v>43765</v>
      </c>
    </row>
    <row r="463" spans="1:16" ht="12.75" customHeight="1" x14ac:dyDescent="0.4">
      <c r="A463" s="1" t="s">
        <v>39</v>
      </c>
      <c r="B463" s="1" t="s">
        <v>551</v>
      </c>
      <c r="C463" s="1" t="s">
        <v>68</v>
      </c>
      <c r="D463" s="1" t="s">
        <v>937</v>
      </c>
      <c r="E463" s="1" t="s">
        <v>69</v>
      </c>
      <c r="F463" s="1" t="s">
        <v>70</v>
      </c>
      <c r="G463" s="2">
        <v>1060</v>
      </c>
      <c r="H463" s="21" t="s">
        <v>581</v>
      </c>
      <c r="I463" s="2">
        <v>0</v>
      </c>
      <c r="J463" s="2">
        <v>18276</v>
      </c>
      <c r="K463" s="2">
        <v>375000</v>
      </c>
      <c r="L463" s="2" t="b">
        <v>0</v>
      </c>
      <c r="M463" s="1" t="s">
        <v>23</v>
      </c>
      <c r="N463" s="3">
        <v>43036</v>
      </c>
      <c r="O463" s="1" t="s">
        <v>23</v>
      </c>
      <c r="P463" s="24">
        <f t="shared" si="7"/>
        <v>43765</v>
      </c>
    </row>
    <row r="464" spans="1:16" ht="12.75" customHeight="1" x14ac:dyDescent="0.4">
      <c r="A464" s="1" t="s">
        <v>271</v>
      </c>
      <c r="B464" s="1" t="s">
        <v>551</v>
      </c>
      <c r="C464" s="1" t="s">
        <v>552</v>
      </c>
      <c r="D464" s="1" t="s">
        <v>937</v>
      </c>
      <c r="E464" s="1" t="s">
        <v>157</v>
      </c>
      <c r="F464" s="1" t="s">
        <v>21</v>
      </c>
      <c r="G464" s="2">
        <v>590</v>
      </c>
      <c r="H464" s="21" t="s">
        <v>616</v>
      </c>
      <c r="I464" s="2">
        <v>0</v>
      </c>
      <c r="J464" s="2">
        <v>11340</v>
      </c>
      <c r="K464" s="2">
        <v>237500</v>
      </c>
      <c r="L464" s="2" t="b">
        <v>1</v>
      </c>
      <c r="M464" s="1" t="s">
        <v>23</v>
      </c>
      <c r="N464" s="3">
        <v>42672</v>
      </c>
      <c r="O464" s="1" t="s">
        <v>23</v>
      </c>
      <c r="P464" s="24">
        <f t="shared" si="7"/>
        <v>43766</v>
      </c>
    </row>
    <row r="465" spans="1:16" ht="12.75" customHeight="1" x14ac:dyDescent="0.4">
      <c r="A465" s="1" t="s">
        <v>243</v>
      </c>
      <c r="B465" s="1" t="s">
        <v>867</v>
      </c>
      <c r="C465" s="1" t="s">
        <v>868</v>
      </c>
      <c r="D465" s="1" t="s">
        <v>869</v>
      </c>
      <c r="E465" s="1" t="s">
        <v>869</v>
      </c>
      <c r="F465" s="1" t="s">
        <v>870</v>
      </c>
      <c r="G465" s="2">
        <v>754</v>
      </c>
      <c r="H465" s="21" t="s">
        <v>257</v>
      </c>
      <c r="I465" s="2">
        <v>0</v>
      </c>
      <c r="J465" s="2">
        <v>10716</v>
      </c>
      <c r="K465" s="2">
        <v>175000</v>
      </c>
      <c r="L465" s="2" t="b">
        <v>1</v>
      </c>
      <c r="M465" s="1" t="s">
        <v>23</v>
      </c>
      <c r="N465" s="3">
        <v>43039</v>
      </c>
      <c r="O465" s="1" t="s">
        <v>23</v>
      </c>
      <c r="P465" s="24">
        <f t="shared" si="7"/>
        <v>43768</v>
      </c>
    </row>
    <row r="466" spans="1:16" ht="12.75" customHeight="1" x14ac:dyDescent="0.4">
      <c r="A466" s="1" t="s">
        <v>128</v>
      </c>
      <c r="B466" s="1" t="s">
        <v>386</v>
      </c>
      <c r="C466" s="1" t="s">
        <v>387</v>
      </c>
      <c r="D466" s="1" t="s">
        <v>935</v>
      </c>
      <c r="E466" s="1" t="s">
        <v>102</v>
      </c>
      <c r="F466" s="1" t="s">
        <v>40</v>
      </c>
      <c r="G466" s="2">
        <v>830</v>
      </c>
      <c r="H466" s="21" t="s">
        <v>257</v>
      </c>
      <c r="I466" s="2">
        <v>0</v>
      </c>
      <c r="J466" s="2">
        <v>22815</v>
      </c>
      <c r="K466" s="2">
        <v>750000</v>
      </c>
      <c r="L466" s="2" t="b">
        <v>0</v>
      </c>
      <c r="M466" s="1" t="s">
        <v>23</v>
      </c>
      <c r="N466" s="3">
        <v>42674</v>
      </c>
      <c r="O466" s="1" t="s">
        <v>23</v>
      </c>
      <c r="P466" s="24">
        <f t="shared" si="7"/>
        <v>43768</v>
      </c>
    </row>
    <row r="467" spans="1:16" ht="12.75" customHeight="1" x14ac:dyDescent="0.4">
      <c r="A467" s="1" t="s">
        <v>46</v>
      </c>
      <c r="B467" s="1" t="s">
        <v>224</v>
      </c>
      <c r="C467" s="1" t="s">
        <v>225</v>
      </c>
      <c r="D467" s="1" t="s">
        <v>935</v>
      </c>
      <c r="E467" s="1" t="s">
        <v>122</v>
      </c>
      <c r="F467" s="1" t="s">
        <v>103</v>
      </c>
      <c r="G467" s="2">
        <v>921</v>
      </c>
      <c r="H467" s="21" t="s">
        <v>257</v>
      </c>
      <c r="I467" s="2">
        <v>0</v>
      </c>
      <c r="J467" s="2">
        <v>26412</v>
      </c>
      <c r="K467" s="2">
        <v>700000</v>
      </c>
      <c r="L467" s="2" t="b">
        <v>0</v>
      </c>
      <c r="M467" s="1" t="s">
        <v>23</v>
      </c>
      <c r="N467" s="3">
        <v>43045</v>
      </c>
      <c r="O467" s="1" t="s">
        <v>23</v>
      </c>
      <c r="P467" s="24">
        <f t="shared" si="7"/>
        <v>43768</v>
      </c>
    </row>
    <row r="468" spans="1:16" ht="12.75" customHeight="1" x14ac:dyDescent="0.4">
      <c r="A468" s="1" t="s">
        <v>398</v>
      </c>
      <c r="B468" s="1" t="s">
        <v>406</v>
      </c>
      <c r="C468" s="1" t="s">
        <v>407</v>
      </c>
      <c r="D468" s="1" t="s">
        <v>408</v>
      </c>
      <c r="E468" s="1" t="s">
        <v>114</v>
      </c>
      <c r="F468" s="1" t="s">
        <v>120</v>
      </c>
      <c r="G468" s="2">
        <v>1268</v>
      </c>
      <c r="H468" s="21" t="s">
        <v>131</v>
      </c>
      <c r="I468" s="2">
        <v>0</v>
      </c>
      <c r="J468" s="2">
        <v>10080</v>
      </c>
      <c r="K468" s="2">
        <v>350000</v>
      </c>
      <c r="L468" s="2" t="b">
        <v>0</v>
      </c>
      <c r="M468" s="1" t="s">
        <v>23</v>
      </c>
      <c r="N468" s="3">
        <v>43040</v>
      </c>
      <c r="O468" s="1" t="s">
        <v>23</v>
      </c>
      <c r="P468" s="24">
        <f t="shared" si="7"/>
        <v>43769</v>
      </c>
    </row>
    <row r="469" spans="1:16" ht="12.75" customHeight="1" x14ac:dyDescent="0.4">
      <c r="A469" s="1" t="s">
        <v>142</v>
      </c>
      <c r="B469" s="1" t="s">
        <v>792</v>
      </c>
      <c r="C469" s="1" t="s">
        <v>793</v>
      </c>
      <c r="D469" s="1" t="s">
        <v>82</v>
      </c>
      <c r="E469" s="1" t="s">
        <v>20</v>
      </c>
      <c r="F469" s="1" t="s">
        <v>21</v>
      </c>
      <c r="G469" s="2">
        <v>483</v>
      </c>
      <c r="H469" s="21" t="s">
        <v>131</v>
      </c>
      <c r="I469" s="2">
        <v>0</v>
      </c>
      <c r="J469" s="2">
        <v>10906</v>
      </c>
      <c r="K469" s="2">
        <v>240000</v>
      </c>
      <c r="L469" s="2" t="b">
        <v>0</v>
      </c>
      <c r="M469" s="1" t="s">
        <v>23</v>
      </c>
      <c r="N469" s="3">
        <v>42675</v>
      </c>
      <c r="O469" s="1" t="s">
        <v>23</v>
      </c>
      <c r="P469" s="24">
        <f t="shared" si="7"/>
        <v>43769</v>
      </c>
    </row>
    <row r="470" spans="1:16" ht="12.75" customHeight="1" x14ac:dyDescent="0.4">
      <c r="A470" s="1" t="s">
        <v>135</v>
      </c>
      <c r="B470" s="1" t="s">
        <v>258</v>
      </c>
      <c r="C470" s="1" t="s">
        <v>264</v>
      </c>
      <c r="D470" s="1" t="s">
        <v>935</v>
      </c>
      <c r="E470" s="1" t="s">
        <v>260</v>
      </c>
      <c r="F470" s="1" t="s">
        <v>261</v>
      </c>
      <c r="G470" s="2">
        <v>772</v>
      </c>
      <c r="H470" s="21" t="s">
        <v>131</v>
      </c>
      <c r="I470" s="2">
        <v>0</v>
      </c>
      <c r="J470" s="2">
        <v>12600</v>
      </c>
      <c r="K470" s="2">
        <v>300000</v>
      </c>
      <c r="L470" s="2" t="b">
        <v>1</v>
      </c>
      <c r="M470" s="1" t="s">
        <v>23</v>
      </c>
      <c r="N470" s="3">
        <v>41579</v>
      </c>
      <c r="O470" s="1" t="s">
        <v>23</v>
      </c>
      <c r="P470" s="24">
        <f t="shared" si="7"/>
        <v>43769</v>
      </c>
    </row>
    <row r="471" spans="1:16" ht="12.75" customHeight="1" x14ac:dyDescent="0.4">
      <c r="A471" s="1" t="s">
        <v>289</v>
      </c>
      <c r="B471" s="1" t="s">
        <v>258</v>
      </c>
      <c r="C471" s="1" t="s">
        <v>264</v>
      </c>
      <c r="D471" s="1" t="s">
        <v>935</v>
      </c>
      <c r="E471" s="1" t="s">
        <v>260</v>
      </c>
      <c r="F471" s="1" t="s">
        <v>261</v>
      </c>
      <c r="G471" s="2">
        <v>773</v>
      </c>
      <c r="H471" s="21" t="s">
        <v>131</v>
      </c>
      <c r="I471" s="2">
        <v>0</v>
      </c>
      <c r="J471" s="2">
        <v>12600</v>
      </c>
      <c r="K471" s="2">
        <v>300000</v>
      </c>
      <c r="L471" s="2" t="b">
        <v>1</v>
      </c>
      <c r="M471" s="1" t="s">
        <v>23</v>
      </c>
      <c r="N471" s="3">
        <v>40117</v>
      </c>
      <c r="O471" s="1" t="s">
        <v>23</v>
      </c>
      <c r="P471" s="24">
        <f t="shared" si="7"/>
        <v>43769</v>
      </c>
    </row>
    <row r="472" spans="1:16" ht="12.75" customHeight="1" x14ac:dyDescent="0.4">
      <c r="A472" s="1" t="s">
        <v>466</v>
      </c>
      <c r="B472" s="1" t="s">
        <v>446</v>
      </c>
      <c r="C472" s="1" t="s">
        <v>65</v>
      </c>
      <c r="D472" s="1" t="s">
        <v>935</v>
      </c>
      <c r="E472" s="1" t="s">
        <v>20</v>
      </c>
      <c r="F472" s="1" t="s">
        <v>37</v>
      </c>
      <c r="G472" s="2">
        <v>256</v>
      </c>
      <c r="H472" s="21" t="s">
        <v>131</v>
      </c>
      <c r="I472" s="2">
        <v>0</v>
      </c>
      <c r="J472" s="2">
        <v>12636</v>
      </c>
      <c r="K472" s="2">
        <v>260000</v>
      </c>
      <c r="L472" s="2" t="b">
        <v>1</v>
      </c>
      <c r="M472" s="1" t="s">
        <v>23</v>
      </c>
      <c r="N472" s="3">
        <v>43040</v>
      </c>
      <c r="O472" s="1" t="s">
        <v>23</v>
      </c>
      <c r="P472" s="24">
        <f t="shared" si="7"/>
        <v>43769</v>
      </c>
    </row>
    <row r="473" spans="1:16" ht="12.75" customHeight="1" x14ac:dyDescent="0.4">
      <c r="A473" s="1" t="s">
        <v>632</v>
      </c>
      <c r="B473" s="1" t="s">
        <v>551</v>
      </c>
      <c r="C473" s="1" t="s">
        <v>68</v>
      </c>
      <c r="D473" s="1" t="s">
        <v>937</v>
      </c>
      <c r="E473" s="1" t="s">
        <v>69</v>
      </c>
      <c r="F473" s="1" t="s">
        <v>72</v>
      </c>
      <c r="G473" s="2">
        <v>725</v>
      </c>
      <c r="H473" s="21" t="s">
        <v>131</v>
      </c>
      <c r="I473" s="2">
        <v>0</v>
      </c>
      <c r="J473" s="2">
        <v>13236</v>
      </c>
      <c r="K473" s="2">
        <v>310000</v>
      </c>
      <c r="L473" s="2" t="b">
        <v>0</v>
      </c>
      <c r="M473" s="1" t="s">
        <v>23</v>
      </c>
      <c r="N473" s="3">
        <v>35735</v>
      </c>
      <c r="O473" s="1" t="s">
        <v>23</v>
      </c>
      <c r="P473" s="24">
        <f t="shared" si="7"/>
        <v>43769</v>
      </c>
    </row>
    <row r="474" spans="1:16" ht="12.75" customHeight="1" x14ac:dyDescent="0.4">
      <c r="A474" s="1" t="s">
        <v>39</v>
      </c>
      <c r="B474" s="1" t="s">
        <v>300</v>
      </c>
      <c r="C474" s="1" t="s">
        <v>55</v>
      </c>
      <c r="D474" s="1" t="s">
        <v>935</v>
      </c>
      <c r="E474" s="1" t="s">
        <v>56</v>
      </c>
      <c r="F474" s="1" t="s">
        <v>40</v>
      </c>
      <c r="G474" s="2">
        <v>693</v>
      </c>
      <c r="H474" s="21" t="s">
        <v>131</v>
      </c>
      <c r="I474" s="2">
        <v>0</v>
      </c>
      <c r="J474" s="2">
        <v>15000</v>
      </c>
      <c r="K474" s="2">
        <v>385000</v>
      </c>
      <c r="L474" s="2" t="b">
        <v>1</v>
      </c>
      <c r="M474" s="1" t="s">
        <v>23</v>
      </c>
      <c r="N474" s="3">
        <v>41214</v>
      </c>
      <c r="O474" s="1" t="s">
        <v>23</v>
      </c>
      <c r="P474" s="24">
        <f t="shared" si="7"/>
        <v>43769</v>
      </c>
    </row>
    <row r="475" spans="1:16" ht="12.75" customHeight="1" x14ac:dyDescent="0.4">
      <c r="A475" s="1" t="s">
        <v>42</v>
      </c>
      <c r="B475" s="1" t="s">
        <v>300</v>
      </c>
      <c r="C475" s="1" t="s">
        <v>55</v>
      </c>
      <c r="D475" s="1" t="s">
        <v>935</v>
      </c>
      <c r="E475" s="1" t="s">
        <v>56</v>
      </c>
      <c r="F475" s="1" t="s">
        <v>40</v>
      </c>
      <c r="G475" s="2">
        <v>690</v>
      </c>
      <c r="H475" s="21" t="s">
        <v>131</v>
      </c>
      <c r="I475" s="2">
        <v>0</v>
      </c>
      <c r="J475" s="2">
        <v>15200</v>
      </c>
      <c r="K475" s="2">
        <v>385000</v>
      </c>
      <c r="L475" s="2" t="b">
        <v>1</v>
      </c>
      <c r="M475" s="1" t="s">
        <v>23</v>
      </c>
      <c r="N475" s="3">
        <v>43040</v>
      </c>
      <c r="O475" s="1" t="s">
        <v>23</v>
      </c>
      <c r="P475" s="24">
        <f t="shared" si="7"/>
        <v>43769</v>
      </c>
    </row>
    <row r="476" spans="1:16" ht="12.75" customHeight="1" x14ac:dyDescent="0.4">
      <c r="A476" s="1" t="s">
        <v>44</v>
      </c>
      <c r="B476" s="1" t="s">
        <v>881</v>
      </c>
      <c r="C476" s="1" t="s">
        <v>105</v>
      </c>
      <c r="D476" s="1" t="s">
        <v>82</v>
      </c>
      <c r="E476" s="1" t="s">
        <v>98</v>
      </c>
      <c r="F476" s="1" t="s">
        <v>40</v>
      </c>
      <c r="G476" s="2">
        <v>660</v>
      </c>
      <c r="H476" s="21" t="s">
        <v>131</v>
      </c>
      <c r="I476" s="2">
        <v>0</v>
      </c>
      <c r="J476" s="2">
        <v>15480</v>
      </c>
      <c r="K476" s="2">
        <v>370000</v>
      </c>
      <c r="L476" s="2" t="b">
        <v>1</v>
      </c>
      <c r="M476" s="1" t="s">
        <v>23</v>
      </c>
      <c r="N476" s="3">
        <v>39629</v>
      </c>
      <c r="O476" s="1" t="s">
        <v>23</v>
      </c>
      <c r="P476" s="24">
        <f t="shared" si="7"/>
        <v>43769</v>
      </c>
    </row>
    <row r="477" spans="1:16" ht="12.75" customHeight="1" x14ac:dyDescent="0.4">
      <c r="A477" s="1" t="s">
        <v>42</v>
      </c>
      <c r="B477" s="1" t="s">
        <v>864</v>
      </c>
      <c r="C477" s="1" t="s">
        <v>113</v>
      </c>
      <c r="D477" s="1" t="s">
        <v>935</v>
      </c>
      <c r="E477" s="1" t="s">
        <v>114</v>
      </c>
      <c r="F477" s="1" t="s">
        <v>40</v>
      </c>
      <c r="G477" s="2">
        <v>749</v>
      </c>
      <c r="H477" s="21" t="s">
        <v>131</v>
      </c>
      <c r="I477" s="2">
        <v>0</v>
      </c>
      <c r="J477" s="2">
        <v>20400</v>
      </c>
      <c r="K477" s="2">
        <v>425000</v>
      </c>
      <c r="L477" s="2" t="b">
        <v>0</v>
      </c>
      <c r="M477" s="1" t="s">
        <v>23</v>
      </c>
      <c r="N477" s="3">
        <v>42309</v>
      </c>
      <c r="O477" s="1" t="s">
        <v>23</v>
      </c>
      <c r="P477" s="24">
        <f t="shared" si="7"/>
        <v>43769</v>
      </c>
    </row>
    <row r="478" spans="1:16" ht="12.75" customHeight="1" x14ac:dyDescent="0.4">
      <c r="A478" s="1" t="s">
        <v>548</v>
      </c>
      <c r="B478" s="1" t="s">
        <v>538</v>
      </c>
      <c r="C478" s="1" t="s">
        <v>371</v>
      </c>
      <c r="D478" s="1" t="s">
        <v>936</v>
      </c>
      <c r="E478" s="1" t="s">
        <v>303</v>
      </c>
      <c r="F478" s="1" t="s">
        <v>549</v>
      </c>
      <c r="G478" s="2">
        <v>634</v>
      </c>
      <c r="H478" s="21" t="s">
        <v>131</v>
      </c>
      <c r="I478" s="2">
        <v>0</v>
      </c>
      <c r="J478" s="2">
        <v>22166</v>
      </c>
      <c r="K478" s="2">
        <v>675000</v>
      </c>
      <c r="L478" s="2" t="b">
        <v>0</v>
      </c>
      <c r="M478" s="1" t="s">
        <v>23</v>
      </c>
      <c r="N478" s="3">
        <v>43040</v>
      </c>
      <c r="O478" s="1" t="s">
        <v>23</v>
      </c>
      <c r="P478" s="24">
        <f t="shared" si="7"/>
        <v>43769</v>
      </c>
    </row>
    <row r="479" spans="1:16" ht="12.75" customHeight="1" x14ac:dyDescent="0.4">
      <c r="A479" s="1" t="s">
        <v>46</v>
      </c>
      <c r="B479" s="1" t="s">
        <v>196</v>
      </c>
      <c r="C479" s="1" t="s">
        <v>198</v>
      </c>
      <c r="D479" s="1" t="s">
        <v>936</v>
      </c>
      <c r="E479" s="1" t="s">
        <v>209</v>
      </c>
      <c r="F479" s="1" t="s">
        <v>40</v>
      </c>
      <c r="G479" s="2">
        <v>535</v>
      </c>
      <c r="H479" s="21" t="s">
        <v>131</v>
      </c>
      <c r="I479" s="2">
        <v>0</v>
      </c>
      <c r="J479" s="2">
        <v>22500</v>
      </c>
      <c r="K479" s="2">
        <v>670000</v>
      </c>
      <c r="L479" s="2" t="b">
        <v>0</v>
      </c>
      <c r="M479" s="1" t="s">
        <v>23</v>
      </c>
      <c r="N479" s="3">
        <v>40848</v>
      </c>
      <c r="O479" s="1" t="s">
        <v>23</v>
      </c>
      <c r="P479" s="24">
        <f t="shared" si="7"/>
        <v>43769</v>
      </c>
    </row>
    <row r="480" spans="1:16" ht="12.75" customHeight="1" x14ac:dyDescent="0.4">
      <c r="A480" s="1" t="s">
        <v>35</v>
      </c>
      <c r="B480" s="1" t="s">
        <v>844</v>
      </c>
      <c r="C480" s="1" t="s">
        <v>101</v>
      </c>
      <c r="D480" s="1" t="s">
        <v>935</v>
      </c>
      <c r="E480" s="1" t="s">
        <v>102</v>
      </c>
      <c r="F480" s="1" t="s">
        <v>40</v>
      </c>
      <c r="G480" s="2">
        <v>961</v>
      </c>
      <c r="H480" s="21" t="s">
        <v>131</v>
      </c>
      <c r="I480" s="2">
        <v>0</v>
      </c>
      <c r="J480" s="2">
        <v>23026</v>
      </c>
      <c r="K480" s="2">
        <v>815000</v>
      </c>
      <c r="L480" s="2" t="b">
        <v>0</v>
      </c>
      <c r="M480" s="1" t="s">
        <v>23</v>
      </c>
      <c r="N480" s="3">
        <v>42641</v>
      </c>
      <c r="O480" s="1" t="s">
        <v>23</v>
      </c>
      <c r="P480" s="24">
        <f t="shared" si="7"/>
        <v>43769</v>
      </c>
    </row>
    <row r="481" spans="1:16" ht="12.75" customHeight="1" x14ac:dyDescent="0.4">
      <c r="A481" s="1" t="s">
        <v>431</v>
      </c>
      <c r="B481" s="1" t="s">
        <v>415</v>
      </c>
      <c r="C481" s="1" t="s">
        <v>416</v>
      </c>
      <c r="D481" s="1" t="s">
        <v>936</v>
      </c>
      <c r="E481" s="1" t="s">
        <v>424</v>
      </c>
      <c r="F481" s="1" t="s">
        <v>21</v>
      </c>
      <c r="G481" s="2">
        <v>718</v>
      </c>
      <c r="H481" s="21" t="s">
        <v>131</v>
      </c>
      <c r="I481" s="2">
        <v>0</v>
      </c>
      <c r="J481" s="2">
        <v>23040</v>
      </c>
      <c r="K481" s="2">
        <v>710000</v>
      </c>
      <c r="L481" s="2" t="b">
        <v>1</v>
      </c>
      <c r="M481" s="1" t="s">
        <v>23</v>
      </c>
      <c r="N481" s="3">
        <v>42309</v>
      </c>
      <c r="O481" s="1" t="s">
        <v>23</v>
      </c>
      <c r="P481" s="24">
        <f t="shared" si="7"/>
        <v>43769</v>
      </c>
    </row>
    <row r="482" spans="1:16" ht="12.75" customHeight="1" x14ac:dyDescent="0.4">
      <c r="A482" s="1" t="s">
        <v>42</v>
      </c>
      <c r="B482" s="1" t="s">
        <v>386</v>
      </c>
      <c r="C482" s="1" t="s">
        <v>387</v>
      </c>
      <c r="D482" s="1" t="s">
        <v>935</v>
      </c>
      <c r="E482" s="1" t="s">
        <v>102</v>
      </c>
      <c r="F482" s="1" t="s">
        <v>40</v>
      </c>
      <c r="G482" s="2">
        <v>859</v>
      </c>
      <c r="H482" s="21" t="s">
        <v>131</v>
      </c>
      <c r="I482" s="2">
        <v>0</v>
      </c>
      <c r="J482" s="2">
        <v>24025</v>
      </c>
      <c r="K482" s="2">
        <v>750000</v>
      </c>
      <c r="L482" s="2" t="b">
        <v>0</v>
      </c>
      <c r="M482" s="1" t="s">
        <v>23</v>
      </c>
      <c r="N482" s="3">
        <v>43040</v>
      </c>
      <c r="O482" s="1" t="s">
        <v>23</v>
      </c>
      <c r="P482" s="24">
        <f t="shared" si="7"/>
        <v>43769</v>
      </c>
    </row>
    <row r="483" spans="1:16" ht="12.75" customHeight="1" x14ac:dyDescent="0.4">
      <c r="A483" s="1" t="s">
        <v>90</v>
      </c>
      <c r="B483" s="1" t="s">
        <v>124</v>
      </c>
      <c r="C483" s="1" t="s">
        <v>125</v>
      </c>
      <c r="D483" s="1" t="s">
        <v>935</v>
      </c>
      <c r="E483" s="1" t="s">
        <v>122</v>
      </c>
      <c r="F483" s="1" t="s">
        <v>103</v>
      </c>
      <c r="G483" s="2">
        <v>1051</v>
      </c>
      <c r="H483" s="21" t="s">
        <v>131</v>
      </c>
      <c r="I483" s="2">
        <v>0</v>
      </c>
      <c r="J483" s="2">
        <v>29106</v>
      </c>
      <c r="K483" s="2">
        <v>890000</v>
      </c>
      <c r="L483" s="2" t="b">
        <v>0</v>
      </c>
      <c r="M483" s="1" t="s">
        <v>23</v>
      </c>
      <c r="N483" s="3">
        <v>42675</v>
      </c>
      <c r="O483" s="1" t="s">
        <v>23</v>
      </c>
      <c r="P483" s="24">
        <f t="shared" si="7"/>
        <v>43769</v>
      </c>
    </row>
    <row r="484" spans="1:16" ht="12.75" customHeight="1" x14ac:dyDescent="0.4">
      <c r="A484" s="1" t="s">
        <v>135</v>
      </c>
      <c r="B484" s="1" t="s">
        <v>224</v>
      </c>
      <c r="C484" s="1" t="s">
        <v>225</v>
      </c>
      <c r="D484" s="1" t="s">
        <v>935</v>
      </c>
      <c r="E484" s="1" t="s">
        <v>122</v>
      </c>
      <c r="F484" s="1" t="s">
        <v>103</v>
      </c>
      <c r="G484" s="2">
        <v>842</v>
      </c>
      <c r="H484" s="21" t="s">
        <v>131</v>
      </c>
      <c r="I484" s="2">
        <v>0</v>
      </c>
      <c r="J484" s="2">
        <v>29219</v>
      </c>
      <c r="K484" s="2">
        <v>700000</v>
      </c>
      <c r="L484" s="2" t="b">
        <v>0</v>
      </c>
      <c r="M484" s="1" t="s">
        <v>23</v>
      </c>
      <c r="N484" s="3">
        <v>43009</v>
      </c>
      <c r="O484" s="1" t="s">
        <v>23</v>
      </c>
      <c r="P484" s="24">
        <f t="shared" si="7"/>
        <v>43769</v>
      </c>
    </row>
    <row r="485" spans="1:16" ht="12.75" customHeight="1" x14ac:dyDescent="0.4">
      <c r="A485" s="1" t="s">
        <v>775</v>
      </c>
      <c r="B485" s="1" t="s">
        <v>895</v>
      </c>
      <c r="C485" s="1" t="s">
        <v>60</v>
      </c>
      <c r="D485" s="1" t="s">
        <v>936</v>
      </c>
      <c r="E485" s="1" t="s">
        <v>108</v>
      </c>
      <c r="F485" s="1" t="s">
        <v>40</v>
      </c>
      <c r="G485" s="2">
        <v>779</v>
      </c>
      <c r="H485" s="21" t="s">
        <v>131</v>
      </c>
      <c r="I485" s="2">
        <v>0</v>
      </c>
      <c r="J485" s="2">
        <v>31200</v>
      </c>
      <c r="K485" s="2">
        <v>785000</v>
      </c>
      <c r="L485" s="2" t="b">
        <v>0</v>
      </c>
      <c r="M485" s="1" t="s">
        <v>16</v>
      </c>
      <c r="N485" s="3">
        <v>43405</v>
      </c>
      <c r="O485" s="1" t="s">
        <v>23</v>
      </c>
      <c r="P485" s="24">
        <f t="shared" si="7"/>
        <v>43769</v>
      </c>
    </row>
    <row r="486" spans="1:16" ht="12.75" customHeight="1" x14ac:dyDescent="0.4">
      <c r="A486" s="1" t="s">
        <v>489</v>
      </c>
      <c r="B486" s="1" t="s">
        <v>446</v>
      </c>
      <c r="C486" s="1" t="s">
        <v>65</v>
      </c>
      <c r="D486" s="1" t="s">
        <v>935</v>
      </c>
      <c r="E486" s="1" t="s">
        <v>20</v>
      </c>
      <c r="F486" s="1" t="s">
        <v>37</v>
      </c>
      <c r="G486" s="2">
        <v>256</v>
      </c>
      <c r="H486" s="21" t="s">
        <v>490</v>
      </c>
      <c r="I486" s="2">
        <v>0</v>
      </c>
      <c r="J486" s="2">
        <v>1988</v>
      </c>
      <c r="K486" s="2">
        <v>260000</v>
      </c>
      <c r="L486" s="2" t="b">
        <v>1</v>
      </c>
      <c r="M486" s="1" t="s">
        <v>23</v>
      </c>
      <c r="N486" s="3">
        <v>42310</v>
      </c>
      <c r="O486" s="1" t="s">
        <v>23</v>
      </c>
      <c r="P486" s="24">
        <f t="shared" si="7"/>
        <v>43770</v>
      </c>
    </row>
    <row r="487" spans="1:16" ht="12.75" customHeight="1" x14ac:dyDescent="0.4">
      <c r="A487" s="1" t="s">
        <v>269</v>
      </c>
      <c r="B487" s="1" t="s">
        <v>551</v>
      </c>
      <c r="C487" s="1" t="s">
        <v>68</v>
      </c>
      <c r="D487" s="1" t="s">
        <v>937</v>
      </c>
      <c r="E487" s="1" t="s">
        <v>69</v>
      </c>
      <c r="F487" s="1" t="s">
        <v>70</v>
      </c>
      <c r="G487" s="2">
        <v>1100</v>
      </c>
      <c r="H487" s="21" t="s">
        <v>490</v>
      </c>
      <c r="I487" s="2">
        <v>0</v>
      </c>
      <c r="J487" s="2">
        <v>19092</v>
      </c>
      <c r="K487" s="2">
        <v>375000</v>
      </c>
      <c r="L487" s="2" t="b">
        <v>1</v>
      </c>
      <c r="M487" s="1" t="s">
        <v>23</v>
      </c>
      <c r="N487" s="3">
        <v>40484</v>
      </c>
      <c r="O487" s="1" t="s">
        <v>23</v>
      </c>
      <c r="P487" s="24">
        <f t="shared" si="7"/>
        <v>43770</v>
      </c>
    </row>
    <row r="488" spans="1:16" ht="12.75" customHeight="1" x14ac:dyDescent="0.4">
      <c r="A488" s="1" t="s">
        <v>522</v>
      </c>
      <c r="B488" s="1" t="s">
        <v>446</v>
      </c>
      <c r="C488" s="1" t="s">
        <v>65</v>
      </c>
      <c r="D488" s="1" t="s">
        <v>935</v>
      </c>
      <c r="E488" s="1" t="s">
        <v>20</v>
      </c>
      <c r="F488" s="1" t="s">
        <v>37</v>
      </c>
      <c r="G488" s="2">
        <v>260</v>
      </c>
      <c r="H488" s="21" t="s">
        <v>523</v>
      </c>
      <c r="I488" s="2">
        <v>0</v>
      </c>
      <c r="J488" s="2">
        <v>11180</v>
      </c>
      <c r="K488" s="2">
        <v>260000</v>
      </c>
      <c r="L488" s="2" t="b">
        <v>0</v>
      </c>
      <c r="M488" s="1" t="s">
        <v>23</v>
      </c>
      <c r="N488" s="3">
        <v>43407</v>
      </c>
      <c r="O488" s="1" t="s">
        <v>23</v>
      </c>
      <c r="P488" s="24">
        <f t="shared" si="7"/>
        <v>43771</v>
      </c>
    </row>
    <row r="489" spans="1:16" ht="12.75" customHeight="1" x14ac:dyDescent="0.4">
      <c r="A489" s="1" t="s">
        <v>27</v>
      </c>
      <c r="B489" s="1" t="s">
        <v>698</v>
      </c>
      <c r="C489" s="1" t="s">
        <v>85</v>
      </c>
      <c r="D489" s="1" t="s">
        <v>86</v>
      </c>
      <c r="E489" s="1" t="s">
        <v>98</v>
      </c>
      <c r="F489" s="1" t="s">
        <v>703</v>
      </c>
      <c r="G489" s="2">
        <v>861</v>
      </c>
      <c r="H489" s="21" t="s">
        <v>523</v>
      </c>
      <c r="I489" s="2">
        <v>0</v>
      </c>
      <c r="J489" s="2">
        <v>11232</v>
      </c>
      <c r="K489" s="2">
        <v>210000</v>
      </c>
      <c r="L489" s="2" t="b">
        <v>0</v>
      </c>
      <c r="M489" s="1" t="s">
        <v>23</v>
      </c>
      <c r="N489" s="3">
        <v>42676</v>
      </c>
      <c r="O489" s="1" t="s">
        <v>23</v>
      </c>
      <c r="P489" s="24">
        <f t="shared" si="7"/>
        <v>43771</v>
      </c>
    </row>
    <row r="490" spans="1:16" ht="12.75" customHeight="1" x14ac:dyDescent="0.4">
      <c r="A490" s="1" t="s">
        <v>115</v>
      </c>
      <c r="B490" s="1" t="s">
        <v>776</v>
      </c>
      <c r="C490" s="1" t="s">
        <v>371</v>
      </c>
      <c r="D490" s="1" t="s">
        <v>936</v>
      </c>
      <c r="E490" s="1" t="s">
        <v>832</v>
      </c>
      <c r="F490" s="1" t="s">
        <v>200</v>
      </c>
      <c r="G490" s="2">
        <v>425</v>
      </c>
      <c r="H490" s="21" t="s">
        <v>523</v>
      </c>
      <c r="I490" s="2">
        <v>0</v>
      </c>
      <c r="J490" s="2">
        <v>20540</v>
      </c>
      <c r="K490" s="2">
        <v>480000</v>
      </c>
      <c r="L490" s="2" t="b">
        <v>1</v>
      </c>
      <c r="M490" s="1" t="s">
        <v>23</v>
      </c>
      <c r="N490" s="3">
        <v>43407</v>
      </c>
      <c r="O490" s="1" t="s">
        <v>23</v>
      </c>
      <c r="P490" s="24">
        <f t="shared" si="7"/>
        <v>43771</v>
      </c>
    </row>
    <row r="491" spans="1:16" ht="12.75" customHeight="1" x14ac:dyDescent="0.4">
      <c r="A491" s="1" t="s">
        <v>88</v>
      </c>
      <c r="B491" s="1" t="s">
        <v>744</v>
      </c>
      <c r="C491" s="1" t="s">
        <v>745</v>
      </c>
      <c r="D491" s="1" t="s">
        <v>935</v>
      </c>
      <c r="E491" s="1" t="s">
        <v>102</v>
      </c>
      <c r="F491" s="1" t="s">
        <v>103</v>
      </c>
      <c r="G491" s="2">
        <v>1068</v>
      </c>
      <c r="H491" s="21" t="s">
        <v>523</v>
      </c>
      <c r="I491" s="2">
        <v>0</v>
      </c>
      <c r="J491" s="2">
        <v>28820</v>
      </c>
      <c r="K491" s="2">
        <v>705000</v>
      </c>
      <c r="L491" s="2" t="b">
        <v>0</v>
      </c>
      <c r="M491" s="1" t="s">
        <v>23</v>
      </c>
      <c r="N491" s="3">
        <v>43407</v>
      </c>
      <c r="O491" s="1" t="s">
        <v>23</v>
      </c>
      <c r="P491" s="24">
        <f t="shared" si="7"/>
        <v>43771</v>
      </c>
    </row>
    <row r="492" spans="1:16" ht="12.75" customHeight="1" x14ac:dyDescent="0.4">
      <c r="A492" s="1" t="s">
        <v>599</v>
      </c>
      <c r="B492" s="1" t="s">
        <v>551</v>
      </c>
      <c r="C492" s="1" t="s">
        <v>68</v>
      </c>
      <c r="D492" s="1" t="s">
        <v>937</v>
      </c>
      <c r="E492" s="1" t="s">
        <v>69</v>
      </c>
      <c r="F492" s="1" t="s">
        <v>40</v>
      </c>
      <c r="G492" s="2">
        <v>765</v>
      </c>
      <c r="H492" s="21" t="s">
        <v>600</v>
      </c>
      <c r="I492" s="2">
        <v>0</v>
      </c>
      <c r="J492" s="2">
        <v>16320</v>
      </c>
      <c r="K492" s="2">
        <v>275000</v>
      </c>
      <c r="L492" s="2" t="b">
        <v>1</v>
      </c>
      <c r="M492" s="1" t="s">
        <v>23</v>
      </c>
      <c r="N492" s="3">
        <v>39025</v>
      </c>
      <c r="O492" s="1" t="s">
        <v>23</v>
      </c>
      <c r="P492" s="24">
        <f t="shared" si="7"/>
        <v>43772</v>
      </c>
    </row>
    <row r="493" spans="1:16" ht="12.75" customHeight="1" x14ac:dyDescent="0.4">
      <c r="A493" s="1" t="s">
        <v>658</v>
      </c>
      <c r="B493" s="1" t="s">
        <v>551</v>
      </c>
      <c r="C493" s="1" t="s">
        <v>68</v>
      </c>
      <c r="D493" s="1" t="s">
        <v>937</v>
      </c>
      <c r="E493" s="1" t="s">
        <v>69</v>
      </c>
      <c r="F493" s="1" t="s">
        <v>70</v>
      </c>
      <c r="G493" s="2">
        <v>1040</v>
      </c>
      <c r="H493" s="21" t="s">
        <v>659</v>
      </c>
      <c r="I493" s="2">
        <v>0</v>
      </c>
      <c r="J493" s="2">
        <v>16872</v>
      </c>
      <c r="K493" s="2">
        <v>375000</v>
      </c>
      <c r="L493" s="2" t="b">
        <v>0</v>
      </c>
      <c r="M493" s="1" t="s">
        <v>23</v>
      </c>
      <c r="N493" s="3">
        <v>43409</v>
      </c>
      <c r="O493" s="1" t="s">
        <v>23</v>
      </c>
      <c r="P493" s="24">
        <f t="shared" si="7"/>
        <v>43773</v>
      </c>
    </row>
    <row r="494" spans="1:16" ht="12.75" customHeight="1" x14ac:dyDescent="0.4">
      <c r="A494" s="1" t="s">
        <v>39</v>
      </c>
      <c r="B494" s="1" t="s">
        <v>744</v>
      </c>
      <c r="C494" s="1" t="s">
        <v>745</v>
      </c>
      <c r="D494" s="1" t="s">
        <v>935</v>
      </c>
      <c r="E494" s="1" t="s">
        <v>102</v>
      </c>
      <c r="F494" s="1" t="s">
        <v>754</v>
      </c>
      <c r="G494" s="2">
        <v>1203</v>
      </c>
      <c r="H494" s="21" t="s">
        <v>659</v>
      </c>
      <c r="I494" s="2">
        <v>0</v>
      </c>
      <c r="J494" s="2">
        <v>27977</v>
      </c>
      <c r="K494" s="2">
        <v>838000</v>
      </c>
      <c r="L494" s="2" t="b">
        <v>0</v>
      </c>
      <c r="M494" s="1" t="s">
        <v>23</v>
      </c>
      <c r="N494" s="3">
        <v>42313</v>
      </c>
      <c r="O494" s="1" t="s">
        <v>23</v>
      </c>
      <c r="P494" s="24">
        <f t="shared" si="7"/>
        <v>43773</v>
      </c>
    </row>
    <row r="495" spans="1:16" ht="12.75" customHeight="1" x14ac:dyDescent="0.4">
      <c r="A495" s="1" t="s">
        <v>619</v>
      </c>
      <c r="B495" s="1" t="s">
        <v>895</v>
      </c>
      <c r="C495" s="1" t="s">
        <v>60</v>
      </c>
      <c r="D495" s="1" t="s">
        <v>936</v>
      </c>
      <c r="E495" s="1" t="s">
        <v>108</v>
      </c>
      <c r="F495" s="1" t="s">
        <v>40</v>
      </c>
      <c r="G495" s="2">
        <v>770</v>
      </c>
      <c r="H495" s="21" t="s">
        <v>659</v>
      </c>
      <c r="I495" s="2">
        <v>0</v>
      </c>
      <c r="J495" s="2">
        <v>32500</v>
      </c>
      <c r="K495" s="2">
        <v>785000</v>
      </c>
      <c r="L495" s="2" t="b">
        <v>0</v>
      </c>
      <c r="M495" s="1" t="s">
        <v>16</v>
      </c>
      <c r="N495" s="3">
        <v>43409</v>
      </c>
      <c r="O495" s="1" t="s">
        <v>23</v>
      </c>
      <c r="P495" s="24">
        <f t="shared" si="7"/>
        <v>43773</v>
      </c>
    </row>
    <row r="496" spans="1:16" ht="12.75" customHeight="1" x14ac:dyDescent="0.4">
      <c r="A496" s="1" t="s">
        <v>461</v>
      </c>
      <c r="B496" s="1" t="s">
        <v>446</v>
      </c>
      <c r="C496" s="1" t="s">
        <v>65</v>
      </c>
      <c r="D496" s="1" t="s">
        <v>935</v>
      </c>
      <c r="E496" s="1" t="s">
        <v>20</v>
      </c>
      <c r="F496" s="1" t="s">
        <v>40</v>
      </c>
      <c r="G496" s="2">
        <v>787</v>
      </c>
      <c r="H496" s="21" t="s">
        <v>462</v>
      </c>
      <c r="I496" s="2">
        <v>0</v>
      </c>
      <c r="J496" s="2">
        <v>19240</v>
      </c>
      <c r="K496" s="2">
        <v>500000</v>
      </c>
      <c r="L496" s="2" t="b">
        <v>1</v>
      </c>
      <c r="M496" s="1" t="s">
        <v>23</v>
      </c>
      <c r="N496" s="3">
        <v>43412</v>
      </c>
      <c r="O496" s="1" t="s">
        <v>23</v>
      </c>
      <c r="P496" s="24">
        <f t="shared" si="7"/>
        <v>43776</v>
      </c>
    </row>
    <row r="497" spans="1:16" ht="12.75" customHeight="1" x14ac:dyDescent="0.4">
      <c r="A497" s="1" t="s">
        <v>123</v>
      </c>
      <c r="B497" s="1" t="s">
        <v>224</v>
      </c>
      <c r="C497" s="1" t="s">
        <v>225</v>
      </c>
      <c r="D497" s="1" t="s">
        <v>935</v>
      </c>
      <c r="E497" s="1" t="s">
        <v>122</v>
      </c>
      <c r="F497" s="1" t="s">
        <v>103</v>
      </c>
      <c r="G497" s="2">
        <v>1034</v>
      </c>
      <c r="H497" s="21" t="s">
        <v>251</v>
      </c>
      <c r="I497" s="2">
        <v>0</v>
      </c>
      <c r="J497" s="2">
        <v>27324</v>
      </c>
      <c r="K497" s="2">
        <v>700000</v>
      </c>
      <c r="L497" s="2" t="b">
        <v>0</v>
      </c>
      <c r="M497" s="1" t="s">
        <v>23</v>
      </c>
      <c r="N497" s="3">
        <v>42964</v>
      </c>
      <c r="O497" s="1" t="s">
        <v>23</v>
      </c>
      <c r="P497" s="24">
        <f t="shared" si="7"/>
        <v>43777</v>
      </c>
    </row>
    <row r="498" spans="1:16" ht="12.75" customHeight="1" x14ac:dyDescent="0.4">
      <c r="A498" s="1" t="s">
        <v>170</v>
      </c>
      <c r="B498" s="1" t="s">
        <v>551</v>
      </c>
      <c r="C498" s="1" t="s">
        <v>68</v>
      </c>
      <c r="D498" s="1" t="s">
        <v>937</v>
      </c>
      <c r="E498" s="1" t="s">
        <v>69</v>
      </c>
      <c r="F498" s="1" t="s">
        <v>70</v>
      </c>
      <c r="G498" s="2">
        <v>1100</v>
      </c>
      <c r="H498" s="21" t="s">
        <v>655</v>
      </c>
      <c r="I498" s="2">
        <v>0</v>
      </c>
      <c r="J498" s="2">
        <v>16224</v>
      </c>
      <c r="K498" s="2">
        <v>375000</v>
      </c>
      <c r="L498" s="2" t="b">
        <v>0</v>
      </c>
      <c r="M498" s="1" t="s">
        <v>23</v>
      </c>
      <c r="N498" s="3">
        <v>42684</v>
      </c>
      <c r="O498" s="1" t="s">
        <v>23</v>
      </c>
      <c r="P498" s="24">
        <f t="shared" si="7"/>
        <v>43778</v>
      </c>
    </row>
    <row r="499" spans="1:16" ht="12.75" customHeight="1" x14ac:dyDescent="0.4">
      <c r="A499" s="1" t="s">
        <v>192</v>
      </c>
      <c r="B499" s="1" t="s">
        <v>867</v>
      </c>
      <c r="C499" s="1" t="s">
        <v>868</v>
      </c>
      <c r="D499" s="1" t="s">
        <v>869</v>
      </c>
      <c r="E499" s="1" t="s">
        <v>114</v>
      </c>
      <c r="F499" s="1" t="s">
        <v>261</v>
      </c>
      <c r="G499" s="2">
        <v>0</v>
      </c>
      <c r="H499" s="21" t="s">
        <v>378</v>
      </c>
      <c r="I499" s="2">
        <v>0</v>
      </c>
      <c r="J499" s="2">
        <v>11100</v>
      </c>
      <c r="K499" s="2">
        <v>175000</v>
      </c>
      <c r="L499" s="2" t="b">
        <v>0</v>
      </c>
      <c r="M499" s="1" t="s">
        <v>23</v>
      </c>
      <c r="N499" s="3">
        <v>43050</v>
      </c>
      <c r="O499" s="1" t="s">
        <v>23</v>
      </c>
      <c r="P499" s="24">
        <f t="shared" si="7"/>
        <v>43779</v>
      </c>
    </row>
    <row r="500" spans="1:16" ht="12.75" customHeight="1" x14ac:dyDescent="0.4">
      <c r="A500" s="1" t="s">
        <v>377</v>
      </c>
      <c r="B500" s="1" t="s">
        <v>370</v>
      </c>
      <c r="C500" s="1" t="s">
        <v>371</v>
      </c>
      <c r="D500" s="1" t="s">
        <v>936</v>
      </c>
      <c r="E500" s="1" t="s">
        <v>303</v>
      </c>
      <c r="F500" s="1" t="s">
        <v>21</v>
      </c>
      <c r="G500" s="2">
        <v>615</v>
      </c>
      <c r="H500" s="21" t="s">
        <v>378</v>
      </c>
      <c r="I500" s="2">
        <v>0</v>
      </c>
      <c r="J500" s="2">
        <v>20020</v>
      </c>
      <c r="K500" s="2">
        <v>560000</v>
      </c>
      <c r="L500" s="2" t="b">
        <v>0</v>
      </c>
      <c r="M500" s="1" t="s">
        <v>23</v>
      </c>
      <c r="N500" s="3">
        <v>43050</v>
      </c>
      <c r="O500" s="1" t="s">
        <v>23</v>
      </c>
      <c r="P500" s="24">
        <f t="shared" si="7"/>
        <v>43779</v>
      </c>
    </row>
    <row r="501" spans="1:16" ht="12.75" customHeight="1" x14ac:dyDescent="0.4">
      <c r="A501" s="1" t="s">
        <v>753</v>
      </c>
      <c r="B501" s="1" t="s">
        <v>744</v>
      </c>
      <c r="C501" s="1" t="s">
        <v>745</v>
      </c>
      <c r="D501" s="1" t="s">
        <v>935</v>
      </c>
      <c r="E501" s="1" t="s">
        <v>102</v>
      </c>
      <c r="F501" s="1" t="s">
        <v>40</v>
      </c>
      <c r="G501" s="2">
        <v>891</v>
      </c>
      <c r="H501" s="21" t="s">
        <v>134</v>
      </c>
      <c r="I501" s="2">
        <v>0</v>
      </c>
      <c r="J501" s="2">
        <v>19603</v>
      </c>
      <c r="K501" s="2">
        <v>514000</v>
      </c>
      <c r="L501" s="2" t="b">
        <v>0</v>
      </c>
      <c r="M501" s="1" t="s">
        <v>23</v>
      </c>
      <c r="N501" s="3">
        <v>40494</v>
      </c>
      <c r="O501" s="1" t="s">
        <v>23</v>
      </c>
      <c r="P501" s="24">
        <f t="shared" si="7"/>
        <v>43780</v>
      </c>
    </row>
    <row r="502" spans="1:16" ht="12.75" customHeight="1" x14ac:dyDescent="0.4">
      <c r="A502" s="1" t="s">
        <v>133</v>
      </c>
      <c r="B502" s="1" t="s">
        <v>124</v>
      </c>
      <c r="C502" s="1" t="s">
        <v>125</v>
      </c>
      <c r="D502" s="1" t="s">
        <v>935</v>
      </c>
      <c r="E502" s="1" t="s">
        <v>122</v>
      </c>
      <c r="F502" s="1" t="s">
        <v>120</v>
      </c>
      <c r="G502" s="2">
        <v>1289</v>
      </c>
      <c r="H502" s="21" t="s">
        <v>134</v>
      </c>
      <c r="I502" s="2">
        <v>0</v>
      </c>
      <c r="J502" s="2">
        <v>37638</v>
      </c>
      <c r="K502" s="2">
        <v>1075000</v>
      </c>
      <c r="L502" s="2" t="b">
        <v>0</v>
      </c>
      <c r="M502" s="1" t="s">
        <v>23</v>
      </c>
      <c r="N502" s="3">
        <v>43051</v>
      </c>
      <c r="O502" s="1" t="s">
        <v>23</v>
      </c>
      <c r="P502" s="24">
        <f t="shared" si="7"/>
        <v>43780</v>
      </c>
    </row>
    <row r="503" spans="1:16" ht="12.75" customHeight="1" x14ac:dyDescent="0.4">
      <c r="A503" s="1" t="s">
        <v>166</v>
      </c>
      <c r="B503" s="1" t="s">
        <v>154</v>
      </c>
      <c r="C503" s="1" t="s">
        <v>155</v>
      </c>
      <c r="D503" s="1" t="s">
        <v>156</v>
      </c>
      <c r="E503" s="1" t="s">
        <v>157</v>
      </c>
      <c r="F503" s="1" t="s">
        <v>158</v>
      </c>
      <c r="G503" s="2">
        <v>483</v>
      </c>
      <c r="H503" s="21" t="s">
        <v>167</v>
      </c>
      <c r="I503" s="2">
        <v>0</v>
      </c>
      <c r="J503" s="2">
        <v>11748</v>
      </c>
      <c r="K503" s="2">
        <v>230000</v>
      </c>
      <c r="L503" s="2" t="b">
        <v>0</v>
      </c>
      <c r="M503" s="1" t="s">
        <v>23</v>
      </c>
      <c r="N503" s="3">
        <v>43052</v>
      </c>
      <c r="O503" s="1" t="s">
        <v>23</v>
      </c>
      <c r="P503" s="24">
        <f t="shared" si="7"/>
        <v>43781</v>
      </c>
    </row>
    <row r="504" spans="1:16" ht="12.75" customHeight="1" x14ac:dyDescent="0.4">
      <c r="A504" s="1" t="s">
        <v>444</v>
      </c>
      <c r="B504" s="1" t="s">
        <v>415</v>
      </c>
      <c r="C504" s="1" t="s">
        <v>416</v>
      </c>
      <c r="D504" s="1" t="s">
        <v>936</v>
      </c>
      <c r="E504" s="1" t="s">
        <v>424</v>
      </c>
      <c r="F504" s="1" t="s">
        <v>21</v>
      </c>
      <c r="G504" s="2">
        <v>836</v>
      </c>
      <c r="H504" s="21" t="s">
        <v>167</v>
      </c>
      <c r="I504" s="2">
        <v>0</v>
      </c>
      <c r="J504" s="2">
        <v>22618</v>
      </c>
      <c r="K504" s="2">
        <v>710000</v>
      </c>
      <c r="L504" s="2" t="b">
        <v>1</v>
      </c>
      <c r="M504" s="1" t="s">
        <v>23</v>
      </c>
      <c r="N504" s="3">
        <v>42321</v>
      </c>
      <c r="O504" s="1" t="s">
        <v>23</v>
      </c>
      <c r="P504" s="24">
        <f t="shared" si="7"/>
        <v>43781</v>
      </c>
    </row>
    <row r="505" spans="1:16" ht="12.75" customHeight="1" x14ac:dyDescent="0.4">
      <c r="A505" s="1" t="s">
        <v>931</v>
      </c>
      <c r="B505" s="1" t="s">
        <v>777</v>
      </c>
      <c r="C505" s="1" t="s">
        <v>552</v>
      </c>
      <c r="D505" s="1" t="s">
        <v>156</v>
      </c>
      <c r="E505" s="1" t="s">
        <v>69</v>
      </c>
      <c r="F505" s="1" t="s">
        <v>120</v>
      </c>
      <c r="G505" s="2">
        <v>1163</v>
      </c>
      <c r="H505" s="21" t="s">
        <v>932</v>
      </c>
      <c r="I505" s="2">
        <v>0</v>
      </c>
      <c r="J505" s="2">
        <v>18168</v>
      </c>
      <c r="K505" s="2">
        <v>500000</v>
      </c>
      <c r="L505" s="2" t="b">
        <v>1</v>
      </c>
      <c r="M505" s="1" t="s">
        <v>23</v>
      </c>
      <c r="N505" s="3">
        <v>42322</v>
      </c>
      <c r="O505" s="1" t="s">
        <v>23</v>
      </c>
      <c r="P505" s="24">
        <f t="shared" si="7"/>
        <v>43782</v>
      </c>
    </row>
    <row r="506" spans="1:16" ht="12.75" customHeight="1" x14ac:dyDescent="0.4">
      <c r="A506" s="1" t="s">
        <v>297</v>
      </c>
      <c r="B506" s="1" t="s">
        <v>258</v>
      </c>
      <c r="C506" s="1" t="s">
        <v>264</v>
      </c>
      <c r="D506" s="1" t="s">
        <v>935</v>
      </c>
      <c r="E506" s="1" t="s">
        <v>260</v>
      </c>
      <c r="F506" s="1" t="s">
        <v>261</v>
      </c>
      <c r="G506" s="2">
        <v>773</v>
      </c>
      <c r="H506" s="21" t="s">
        <v>298</v>
      </c>
      <c r="I506" s="2">
        <v>0</v>
      </c>
      <c r="J506" s="2">
        <v>13200</v>
      </c>
      <c r="K506" s="2">
        <v>300000</v>
      </c>
      <c r="L506" s="2" t="b">
        <v>1</v>
      </c>
      <c r="M506" s="1" t="s">
        <v>23</v>
      </c>
      <c r="N506" s="3">
        <v>43419</v>
      </c>
      <c r="O506" s="1" t="s">
        <v>23</v>
      </c>
      <c r="P506" s="24">
        <f t="shared" si="7"/>
        <v>43783</v>
      </c>
    </row>
    <row r="507" spans="1:16" ht="12.75" customHeight="1" x14ac:dyDescent="0.4">
      <c r="A507" s="1" t="s">
        <v>642</v>
      </c>
      <c r="B507" s="1" t="s">
        <v>551</v>
      </c>
      <c r="C507" s="1" t="s">
        <v>68</v>
      </c>
      <c r="D507" s="1" t="s">
        <v>937</v>
      </c>
      <c r="E507" s="1" t="s">
        <v>69</v>
      </c>
      <c r="F507" s="1" t="s">
        <v>75</v>
      </c>
      <c r="G507" s="2">
        <v>985</v>
      </c>
      <c r="H507" s="21" t="s">
        <v>643</v>
      </c>
      <c r="I507" s="2">
        <v>0</v>
      </c>
      <c r="J507" s="2">
        <v>15444</v>
      </c>
      <c r="K507" s="2">
        <v>350000</v>
      </c>
      <c r="L507" s="2" t="b">
        <v>0</v>
      </c>
      <c r="M507" s="1" t="s">
        <v>23</v>
      </c>
      <c r="N507" s="3">
        <v>35355</v>
      </c>
      <c r="O507" s="1" t="s">
        <v>23</v>
      </c>
      <c r="P507" s="24">
        <f t="shared" si="7"/>
        <v>43784</v>
      </c>
    </row>
    <row r="508" spans="1:16" ht="12.75" customHeight="1" x14ac:dyDescent="0.4">
      <c r="A508" s="1" t="s">
        <v>128</v>
      </c>
      <c r="B508" s="1" t="s">
        <v>867</v>
      </c>
      <c r="C508" s="1" t="s">
        <v>868</v>
      </c>
      <c r="D508" s="1" t="s">
        <v>869</v>
      </c>
      <c r="E508" s="1" t="s">
        <v>869</v>
      </c>
      <c r="F508" s="1" t="s">
        <v>870</v>
      </c>
      <c r="G508" s="2">
        <v>754</v>
      </c>
      <c r="H508" s="21" t="s">
        <v>875</v>
      </c>
      <c r="I508" s="2">
        <v>0</v>
      </c>
      <c r="J508" s="2">
        <v>10746</v>
      </c>
      <c r="K508" s="2">
        <v>175000</v>
      </c>
      <c r="L508" s="2" t="b">
        <v>1</v>
      </c>
      <c r="M508" s="1" t="s">
        <v>23</v>
      </c>
      <c r="N508" s="3">
        <v>43056</v>
      </c>
      <c r="O508" s="1" t="s">
        <v>23</v>
      </c>
      <c r="P508" s="24">
        <f t="shared" si="7"/>
        <v>43785</v>
      </c>
    </row>
    <row r="509" spans="1:16" ht="12.75" customHeight="1" x14ac:dyDescent="0.4">
      <c r="A509" s="1" t="s">
        <v>42</v>
      </c>
      <c r="B509" s="1" t="s">
        <v>32</v>
      </c>
      <c r="C509" s="1" t="s">
        <v>19</v>
      </c>
      <c r="D509" s="1" t="s">
        <v>82</v>
      </c>
      <c r="E509" s="1" t="s">
        <v>20</v>
      </c>
      <c r="F509" s="1" t="s">
        <v>40</v>
      </c>
      <c r="G509" s="2">
        <v>549</v>
      </c>
      <c r="H509" s="21" t="s">
        <v>43</v>
      </c>
      <c r="I509" s="2">
        <v>0</v>
      </c>
      <c r="J509" s="2">
        <v>12828</v>
      </c>
      <c r="K509" s="2">
        <v>265000</v>
      </c>
      <c r="L509" s="2" t="b">
        <v>1</v>
      </c>
      <c r="M509" s="1" t="s">
        <v>23</v>
      </c>
      <c r="N509" s="3">
        <v>41961</v>
      </c>
      <c r="O509" s="1" t="s">
        <v>23</v>
      </c>
      <c r="P509" s="24">
        <f t="shared" si="7"/>
        <v>43786</v>
      </c>
    </row>
    <row r="510" spans="1:16" ht="12.75" customHeight="1" x14ac:dyDescent="0.4">
      <c r="A510" s="1" t="s">
        <v>142</v>
      </c>
      <c r="B510" s="1" t="s">
        <v>844</v>
      </c>
      <c r="C510" s="1" t="s">
        <v>101</v>
      </c>
      <c r="D510" s="1" t="s">
        <v>935</v>
      </c>
      <c r="E510" s="1" t="s">
        <v>102</v>
      </c>
      <c r="F510" s="1" t="s">
        <v>103</v>
      </c>
      <c r="G510" s="2">
        <v>968</v>
      </c>
      <c r="H510" s="21" t="s">
        <v>43</v>
      </c>
      <c r="I510" s="2">
        <v>0</v>
      </c>
      <c r="J510" s="2">
        <v>20796</v>
      </c>
      <c r="K510" s="2">
        <v>790000</v>
      </c>
      <c r="L510" s="2" t="b">
        <v>0</v>
      </c>
      <c r="M510" s="1" t="s">
        <v>23</v>
      </c>
      <c r="N510" s="3">
        <v>43057</v>
      </c>
      <c r="O510" s="1" t="s">
        <v>23</v>
      </c>
      <c r="P510" s="24">
        <f t="shared" si="7"/>
        <v>43786</v>
      </c>
    </row>
    <row r="511" spans="1:16" ht="12.75" customHeight="1" x14ac:dyDescent="0.4">
      <c r="A511" s="1" t="s">
        <v>243</v>
      </c>
      <c r="B511" s="1" t="s">
        <v>895</v>
      </c>
      <c r="C511" s="1" t="s">
        <v>60</v>
      </c>
      <c r="D511" s="1" t="s">
        <v>936</v>
      </c>
      <c r="E511" s="1" t="s">
        <v>108</v>
      </c>
      <c r="F511" s="1" t="s">
        <v>40</v>
      </c>
      <c r="G511" s="2">
        <v>783</v>
      </c>
      <c r="H511" s="21" t="s">
        <v>43</v>
      </c>
      <c r="I511" s="2">
        <v>0</v>
      </c>
      <c r="J511" s="2">
        <v>29900</v>
      </c>
      <c r="K511" s="2">
        <v>785000</v>
      </c>
      <c r="L511" s="2" t="b">
        <v>0</v>
      </c>
      <c r="M511" s="1" t="s">
        <v>16</v>
      </c>
      <c r="N511" s="3">
        <v>42326</v>
      </c>
      <c r="O511" s="1" t="s">
        <v>23</v>
      </c>
      <c r="P511" s="24">
        <f t="shared" si="7"/>
        <v>43786</v>
      </c>
    </row>
    <row r="512" spans="1:16" ht="12.75" customHeight="1" x14ac:dyDescent="0.4">
      <c r="A512" s="1" t="s">
        <v>482</v>
      </c>
      <c r="B512" s="1" t="s">
        <v>446</v>
      </c>
      <c r="C512" s="1" t="s">
        <v>65</v>
      </c>
      <c r="D512" s="1" t="s">
        <v>935</v>
      </c>
      <c r="E512" s="1" t="s">
        <v>20</v>
      </c>
      <c r="F512" s="1" t="s">
        <v>37</v>
      </c>
      <c r="G512" s="2">
        <v>257</v>
      </c>
      <c r="H512" s="21" t="s">
        <v>483</v>
      </c>
      <c r="I512" s="2">
        <v>0</v>
      </c>
      <c r="J512" s="2">
        <v>11844</v>
      </c>
      <c r="K512" s="2">
        <v>260000</v>
      </c>
      <c r="L512" s="2" t="b">
        <v>1</v>
      </c>
      <c r="M512" s="1" t="s">
        <v>23</v>
      </c>
      <c r="N512" s="3">
        <v>42693</v>
      </c>
      <c r="O512" s="1" t="s">
        <v>23</v>
      </c>
      <c r="P512" s="24">
        <f t="shared" si="7"/>
        <v>43787</v>
      </c>
    </row>
    <row r="513" spans="1:16" ht="12.75" customHeight="1" x14ac:dyDescent="0.4">
      <c r="A513" s="1" t="s">
        <v>548</v>
      </c>
      <c r="B513" s="1" t="s">
        <v>796</v>
      </c>
      <c r="C513" s="1" t="s">
        <v>405</v>
      </c>
      <c r="D513" s="1" t="s">
        <v>935</v>
      </c>
      <c r="E513" s="1" t="s">
        <v>797</v>
      </c>
      <c r="F513" s="1" t="s">
        <v>40</v>
      </c>
      <c r="G513" s="2">
        <v>760</v>
      </c>
      <c r="H513" s="21" t="s">
        <v>483</v>
      </c>
      <c r="I513" s="2">
        <v>0</v>
      </c>
      <c r="J513" s="2">
        <v>16140</v>
      </c>
      <c r="K513" s="2">
        <v>385000</v>
      </c>
      <c r="L513" s="2" t="b">
        <v>1</v>
      </c>
      <c r="M513" s="1" t="s">
        <v>23</v>
      </c>
      <c r="N513" s="3">
        <v>41597</v>
      </c>
      <c r="O513" s="1" t="s">
        <v>23</v>
      </c>
      <c r="P513" s="24">
        <f t="shared" si="7"/>
        <v>43787</v>
      </c>
    </row>
    <row r="514" spans="1:16" ht="12.75" customHeight="1" x14ac:dyDescent="0.4">
      <c r="A514" s="1" t="s">
        <v>174</v>
      </c>
      <c r="B514" s="1" t="s">
        <v>551</v>
      </c>
      <c r="C514" s="1" t="s">
        <v>68</v>
      </c>
      <c r="D514" s="1" t="s">
        <v>937</v>
      </c>
      <c r="E514" s="1" t="s">
        <v>69</v>
      </c>
      <c r="F514" s="1" t="s">
        <v>72</v>
      </c>
      <c r="G514" s="2">
        <v>930</v>
      </c>
      <c r="H514" s="21" t="s">
        <v>602</v>
      </c>
      <c r="I514" s="2">
        <v>0</v>
      </c>
      <c r="J514" s="2">
        <v>14400</v>
      </c>
      <c r="K514" s="2">
        <v>310000</v>
      </c>
      <c r="L514" s="2" t="b">
        <v>1</v>
      </c>
      <c r="M514" s="1" t="s">
        <v>53</v>
      </c>
      <c r="N514" s="3">
        <v>43425</v>
      </c>
      <c r="O514" s="1" t="s">
        <v>23</v>
      </c>
      <c r="P514" s="24">
        <f t="shared" ref="P514:P577" si="8">DATEVALUE(H514)</f>
        <v>43789</v>
      </c>
    </row>
    <row r="515" spans="1:16" ht="12.75" customHeight="1" x14ac:dyDescent="0.4">
      <c r="A515" s="1" t="s">
        <v>88</v>
      </c>
      <c r="B515" s="1" t="s">
        <v>867</v>
      </c>
      <c r="C515" s="1" t="s">
        <v>868</v>
      </c>
      <c r="D515" s="1" t="s">
        <v>869</v>
      </c>
      <c r="E515" s="1" t="s">
        <v>869</v>
      </c>
      <c r="F515" s="1" t="s">
        <v>870</v>
      </c>
      <c r="G515" s="2">
        <v>754</v>
      </c>
      <c r="H515" s="21" t="s">
        <v>607</v>
      </c>
      <c r="I515" s="2">
        <v>0</v>
      </c>
      <c r="J515" s="2">
        <v>10716</v>
      </c>
      <c r="K515" s="2">
        <v>175000</v>
      </c>
      <c r="L515" s="2" t="b">
        <v>1</v>
      </c>
      <c r="M515" s="1" t="s">
        <v>23</v>
      </c>
      <c r="N515" s="3">
        <v>43061</v>
      </c>
      <c r="O515" s="1" t="s">
        <v>23</v>
      </c>
      <c r="P515" s="24">
        <f t="shared" si="8"/>
        <v>43790</v>
      </c>
    </row>
    <row r="516" spans="1:16" ht="12.75" customHeight="1" x14ac:dyDescent="0.4">
      <c r="A516" s="1" t="s">
        <v>587</v>
      </c>
      <c r="B516" s="1" t="s">
        <v>673</v>
      </c>
      <c r="C516" s="1" t="s">
        <v>50</v>
      </c>
      <c r="D516" s="1" t="s">
        <v>935</v>
      </c>
      <c r="E516" s="1" t="s">
        <v>51</v>
      </c>
      <c r="F516" s="1" t="s">
        <v>40</v>
      </c>
      <c r="G516" s="2">
        <v>0</v>
      </c>
      <c r="H516" s="21" t="s">
        <v>607</v>
      </c>
      <c r="I516" s="2">
        <v>0</v>
      </c>
      <c r="J516" s="2">
        <v>12324</v>
      </c>
      <c r="K516" s="2">
        <v>315000</v>
      </c>
      <c r="L516" s="2" t="b">
        <v>0</v>
      </c>
      <c r="M516" s="1" t="s">
        <v>23</v>
      </c>
      <c r="N516" s="3">
        <v>42330</v>
      </c>
      <c r="O516" s="1" t="s">
        <v>23</v>
      </c>
      <c r="P516" s="24">
        <f t="shared" si="8"/>
        <v>43790</v>
      </c>
    </row>
    <row r="517" spans="1:16" ht="12.75" customHeight="1" x14ac:dyDescent="0.4">
      <c r="A517" s="1" t="s">
        <v>606</v>
      </c>
      <c r="B517" s="1" t="s">
        <v>551</v>
      </c>
      <c r="C517" s="1" t="s">
        <v>68</v>
      </c>
      <c r="D517" s="1" t="s">
        <v>937</v>
      </c>
      <c r="E517" s="1" t="s">
        <v>69</v>
      </c>
      <c r="F517" s="1" t="s">
        <v>40</v>
      </c>
      <c r="G517" s="2">
        <v>975</v>
      </c>
      <c r="H517" s="21" t="s">
        <v>607</v>
      </c>
      <c r="I517" s="2">
        <v>0</v>
      </c>
      <c r="J517" s="2">
        <v>13788</v>
      </c>
      <c r="K517" s="2">
        <v>275000</v>
      </c>
      <c r="L517" s="2" t="b">
        <v>0</v>
      </c>
      <c r="M517" s="1" t="s">
        <v>23</v>
      </c>
      <c r="N517" s="3">
        <v>41965</v>
      </c>
      <c r="O517" s="1" t="s">
        <v>23</v>
      </c>
      <c r="P517" s="24">
        <f t="shared" si="8"/>
        <v>43790</v>
      </c>
    </row>
    <row r="518" spans="1:16" ht="12.75" customHeight="1" x14ac:dyDescent="0.4">
      <c r="A518" s="1" t="s">
        <v>338</v>
      </c>
      <c r="B518" s="1" t="s">
        <v>314</v>
      </c>
      <c r="C518" s="1" t="s">
        <v>60</v>
      </c>
      <c r="D518" s="1" t="s">
        <v>936</v>
      </c>
      <c r="E518" s="1" t="s">
        <v>61</v>
      </c>
      <c r="F518" s="1" t="s">
        <v>321</v>
      </c>
      <c r="G518" s="2">
        <v>540</v>
      </c>
      <c r="H518" s="21" t="s">
        <v>339</v>
      </c>
      <c r="I518" s="2">
        <v>0</v>
      </c>
      <c r="J518" s="2">
        <v>22360</v>
      </c>
      <c r="K518" s="2">
        <v>520000</v>
      </c>
      <c r="L518" s="2" t="b">
        <v>0</v>
      </c>
      <c r="M518" s="1" t="s">
        <v>53</v>
      </c>
      <c r="N518" s="3">
        <v>43427</v>
      </c>
      <c r="O518" s="1" t="s">
        <v>23</v>
      </c>
      <c r="P518" s="24">
        <f t="shared" si="8"/>
        <v>43791</v>
      </c>
    </row>
    <row r="519" spans="1:16" ht="12.75" customHeight="1" x14ac:dyDescent="0.4">
      <c r="A519" s="1" t="s">
        <v>625</v>
      </c>
      <c r="B519" s="1" t="s">
        <v>551</v>
      </c>
      <c r="C519" s="1" t="s">
        <v>68</v>
      </c>
      <c r="D519" s="1" t="s">
        <v>937</v>
      </c>
      <c r="E519" s="1" t="s">
        <v>69</v>
      </c>
      <c r="F519" s="1" t="s">
        <v>72</v>
      </c>
      <c r="G519" s="2">
        <v>840</v>
      </c>
      <c r="H519" s="21" t="s">
        <v>626</v>
      </c>
      <c r="I519" s="2">
        <v>0</v>
      </c>
      <c r="J519" s="2">
        <v>13860</v>
      </c>
      <c r="K519" s="2">
        <v>310000</v>
      </c>
      <c r="L519" s="2" t="b">
        <v>1</v>
      </c>
      <c r="M519" s="1" t="s">
        <v>23</v>
      </c>
      <c r="N519" s="3">
        <v>42332</v>
      </c>
      <c r="O519" s="1" t="s">
        <v>23</v>
      </c>
      <c r="P519" s="24">
        <f t="shared" si="8"/>
        <v>43792</v>
      </c>
    </row>
    <row r="520" spans="1:16" ht="12.75" customHeight="1" x14ac:dyDescent="0.4">
      <c r="A520" s="1" t="s">
        <v>119</v>
      </c>
      <c r="B520" s="1" t="s">
        <v>867</v>
      </c>
      <c r="C520" s="1" t="s">
        <v>868</v>
      </c>
      <c r="D520" s="1" t="s">
        <v>869</v>
      </c>
      <c r="E520" s="1" t="s">
        <v>98</v>
      </c>
      <c r="F520" s="1" t="s">
        <v>261</v>
      </c>
      <c r="G520" s="2">
        <v>0</v>
      </c>
      <c r="H520" s="21" t="s">
        <v>874</v>
      </c>
      <c r="I520" s="2">
        <v>0</v>
      </c>
      <c r="J520" s="2">
        <v>10080</v>
      </c>
      <c r="K520" s="2">
        <v>175000</v>
      </c>
      <c r="L520" s="2" t="b">
        <v>0</v>
      </c>
      <c r="M520" s="1" t="s">
        <v>23</v>
      </c>
      <c r="N520" s="3">
        <v>42699</v>
      </c>
      <c r="O520" s="1" t="s">
        <v>23</v>
      </c>
      <c r="P520" s="24">
        <f t="shared" si="8"/>
        <v>43793</v>
      </c>
    </row>
    <row r="521" spans="1:16" ht="12.75" customHeight="1" x14ac:dyDescent="0.4">
      <c r="A521" s="1" t="s">
        <v>170</v>
      </c>
      <c r="B521" s="1" t="s">
        <v>154</v>
      </c>
      <c r="C521" s="1" t="s">
        <v>161</v>
      </c>
      <c r="D521" s="1" t="s">
        <v>156</v>
      </c>
      <c r="E521" s="1" t="s">
        <v>69</v>
      </c>
      <c r="F521" s="1" t="s">
        <v>40</v>
      </c>
      <c r="G521" s="2">
        <v>486</v>
      </c>
      <c r="H521" s="21" t="s">
        <v>171</v>
      </c>
      <c r="I521" s="2">
        <v>0</v>
      </c>
      <c r="J521" s="2">
        <v>11592</v>
      </c>
      <c r="K521" s="2">
        <v>240000</v>
      </c>
      <c r="L521" s="2" t="b">
        <v>0</v>
      </c>
      <c r="M521" s="1" t="s">
        <v>23</v>
      </c>
      <c r="N521" s="3">
        <v>41971</v>
      </c>
      <c r="O521" s="1" t="s">
        <v>23</v>
      </c>
      <c r="P521" s="24">
        <f t="shared" si="8"/>
        <v>43796</v>
      </c>
    </row>
    <row r="522" spans="1:16" ht="12.75" customHeight="1" x14ac:dyDescent="0.4">
      <c r="A522" s="1" t="s">
        <v>128</v>
      </c>
      <c r="B522" s="1" t="s">
        <v>258</v>
      </c>
      <c r="C522" s="1" t="s">
        <v>264</v>
      </c>
      <c r="D522" s="1" t="s">
        <v>935</v>
      </c>
      <c r="E522" s="1" t="s">
        <v>260</v>
      </c>
      <c r="F522" s="1" t="s">
        <v>261</v>
      </c>
      <c r="G522" s="2">
        <v>773</v>
      </c>
      <c r="H522" s="21" t="s">
        <v>293</v>
      </c>
      <c r="I522" s="2">
        <v>0</v>
      </c>
      <c r="J522" s="2">
        <v>13200</v>
      </c>
      <c r="K522" s="2">
        <v>300000</v>
      </c>
      <c r="L522" s="2" t="b">
        <v>1</v>
      </c>
      <c r="M522" s="1" t="s">
        <v>53</v>
      </c>
      <c r="N522" s="3">
        <v>43434</v>
      </c>
      <c r="O522" s="1" t="s">
        <v>23</v>
      </c>
      <c r="P522" s="24">
        <f t="shared" si="8"/>
        <v>43798</v>
      </c>
    </row>
    <row r="523" spans="1:16" ht="12.75" customHeight="1" x14ac:dyDescent="0.4">
      <c r="A523" s="1" t="s">
        <v>366</v>
      </c>
      <c r="B523" s="1" t="s">
        <v>314</v>
      </c>
      <c r="C523" s="1" t="s">
        <v>60</v>
      </c>
      <c r="D523" s="1" t="s">
        <v>936</v>
      </c>
      <c r="E523" s="1" t="s">
        <v>61</v>
      </c>
      <c r="F523" s="1" t="s">
        <v>200</v>
      </c>
      <c r="G523" s="2">
        <v>809</v>
      </c>
      <c r="H523" s="21" t="s">
        <v>293</v>
      </c>
      <c r="I523" s="2">
        <v>0</v>
      </c>
      <c r="J523" s="2">
        <v>25812</v>
      </c>
      <c r="K523" s="2">
        <v>700000</v>
      </c>
      <c r="L523" s="2" t="b">
        <v>0</v>
      </c>
      <c r="M523" s="1" t="s">
        <v>23</v>
      </c>
      <c r="N523" s="3">
        <v>41608</v>
      </c>
      <c r="O523" s="1" t="s">
        <v>23</v>
      </c>
      <c r="P523" s="24">
        <f t="shared" si="8"/>
        <v>43798</v>
      </c>
    </row>
    <row r="524" spans="1:16" ht="12.75" customHeight="1" x14ac:dyDescent="0.4">
      <c r="A524" s="1" t="s">
        <v>94</v>
      </c>
      <c r="B524" s="1" t="s">
        <v>679</v>
      </c>
      <c r="C524" s="1" t="s">
        <v>85</v>
      </c>
      <c r="D524" s="1" t="s">
        <v>86</v>
      </c>
      <c r="E524" s="1" t="s">
        <v>114</v>
      </c>
      <c r="F524" s="1" t="s">
        <v>274</v>
      </c>
      <c r="G524" s="2">
        <v>495</v>
      </c>
      <c r="H524" s="21" t="s">
        <v>130</v>
      </c>
      <c r="I524" s="2">
        <v>0</v>
      </c>
      <c r="J524" s="2">
        <v>9000</v>
      </c>
      <c r="K524" s="2">
        <v>135000</v>
      </c>
      <c r="L524" s="2" t="b">
        <v>0</v>
      </c>
      <c r="M524" s="1" t="s">
        <v>23</v>
      </c>
      <c r="N524" s="3">
        <v>42217</v>
      </c>
      <c r="O524" s="1" t="s">
        <v>23</v>
      </c>
      <c r="P524" s="24">
        <f t="shared" si="8"/>
        <v>43799</v>
      </c>
    </row>
    <row r="525" spans="1:16" ht="12.75" customHeight="1" x14ac:dyDescent="0.4">
      <c r="A525" s="1" t="s">
        <v>420</v>
      </c>
      <c r="B525" s="1" t="s">
        <v>551</v>
      </c>
      <c r="C525" s="1" t="s">
        <v>68</v>
      </c>
      <c r="D525" s="1" t="s">
        <v>937</v>
      </c>
      <c r="E525" s="1" t="s">
        <v>69</v>
      </c>
      <c r="F525" s="1" t="s">
        <v>40</v>
      </c>
      <c r="G525" s="2">
        <v>650</v>
      </c>
      <c r="H525" s="21" t="s">
        <v>130</v>
      </c>
      <c r="I525" s="2">
        <v>0</v>
      </c>
      <c r="J525" s="2">
        <v>11340</v>
      </c>
      <c r="K525" s="2">
        <v>275000</v>
      </c>
      <c r="L525" s="2" t="b">
        <v>1</v>
      </c>
      <c r="M525" s="1" t="s">
        <v>23</v>
      </c>
      <c r="N525" s="3">
        <v>38322</v>
      </c>
      <c r="O525" s="1" t="s">
        <v>23</v>
      </c>
      <c r="P525" s="24">
        <f t="shared" si="8"/>
        <v>43799</v>
      </c>
    </row>
    <row r="526" spans="1:16" ht="12.75" customHeight="1" x14ac:dyDescent="0.4">
      <c r="A526" s="1" t="s">
        <v>142</v>
      </c>
      <c r="B526" s="1" t="s">
        <v>777</v>
      </c>
      <c r="C526" s="1" t="s">
        <v>552</v>
      </c>
      <c r="D526" s="1" t="s">
        <v>156</v>
      </c>
      <c r="E526" s="1" t="s">
        <v>69</v>
      </c>
      <c r="F526" s="1" t="s">
        <v>222</v>
      </c>
      <c r="G526" s="2">
        <v>1000</v>
      </c>
      <c r="H526" s="21" t="s">
        <v>130</v>
      </c>
      <c r="I526" s="2">
        <v>0</v>
      </c>
      <c r="J526" s="2">
        <v>14364</v>
      </c>
      <c r="K526" s="2">
        <v>385000</v>
      </c>
      <c r="L526" s="2" t="b">
        <v>1</v>
      </c>
      <c r="M526" s="1" t="s">
        <v>23</v>
      </c>
      <c r="N526" s="3">
        <v>40878</v>
      </c>
      <c r="O526" s="1" t="s">
        <v>23</v>
      </c>
      <c r="P526" s="24">
        <f t="shared" si="8"/>
        <v>43799</v>
      </c>
    </row>
    <row r="527" spans="1:16" ht="12.75" customHeight="1" x14ac:dyDescent="0.4">
      <c r="A527" s="1" t="s">
        <v>145</v>
      </c>
      <c r="B527" s="1" t="s">
        <v>551</v>
      </c>
      <c r="C527" s="1" t="s">
        <v>68</v>
      </c>
      <c r="D527" s="1" t="s">
        <v>937</v>
      </c>
      <c r="E527" s="1" t="s">
        <v>69</v>
      </c>
      <c r="F527" s="1" t="s">
        <v>72</v>
      </c>
      <c r="G527" s="2">
        <v>930</v>
      </c>
      <c r="H527" s="21" t="s">
        <v>130</v>
      </c>
      <c r="I527" s="2">
        <v>0</v>
      </c>
      <c r="J527" s="2">
        <v>14880</v>
      </c>
      <c r="K527" s="2">
        <v>310000</v>
      </c>
      <c r="L527" s="2" t="b">
        <v>1</v>
      </c>
      <c r="M527" s="1" t="s">
        <v>23</v>
      </c>
      <c r="N527" s="3">
        <v>40878</v>
      </c>
      <c r="O527" s="1" t="s">
        <v>23</v>
      </c>
      <c r="P527" s="24">
        <f t="shared" si="8"/>
        <v>43799</v>
      </c>
    </row>
    <row r="528" spans="1:16" ht="12.75" customHeight="1" x14ac:dyDescent="0.4">
      <c r="A528" s="1" t="s">
        <v>641</v>
      </c>
      <c r="B528" s="1" t="s">
        <v>551</v>
      </c>
      <c r="C528" s="1" t="s">
        <v>68</v>
      </c>
      <c r="D528" s="1" t="s">
        <v>937</v>
      </c>
      <c r="E528" s="1" t="s">
        <v>69</v>
      </c>
      <c r="F528" s="1" t="s">
        <v>40</v>
      </c>
      <c r="G528" s="2">
        <v>890</v>
      </c>
      <c r="H528" s="21" t="s">
        <v>130</v>
      </c>
      <c r="I528" s="2">
        <v>0</v>
      </c>
      <c r="J528" s="2">
        <v>14940</v>
      </c>
      <c r="K528" s="2">
        <v>275000</v>
      </c>
      <c r="L528" s="2" t="b">
        <v>1</v>
      </c>
      <c r="M528" s="1" t="s">
        <v>23</v>
      </c>
      <c r="N528" s="3">
        <v>41244</v>
      </c>
      <c r="O528" s="1" t="s">
        <v>23</v>
      </c>
      <c r="P528" s="24">
        <f t="shared" si="8"/>
        <v>43799</v>
      </c>
    </row>
    <row r="529" spans="1:16" ht="12.75" customHeight="1" x14ac:dyDescent="0.4">
      <c r="A529" s="1" t="s">
        <v>111</v>
      </c>
      <c r="B529" s="1" t="s">
        <v>300</v>
      </c>
      <c r="C529" s="1" t="s">
        <v>55</v>
      </c>
      <c r="D529" s="1" t="s">
        <v>935</v>
      </c>
      <c r="E529" s="1" t="s">
        <v>56</v>
      </c>
      <c r="F529" s="1" t="s">
        <v>40</v>
      </c>
      <c r="G529" s="2">
        <v>676</v>
      </c>
      <c r="H529" s="21" t="s">
        <v>130</v>
      </c>
      <c r="I529" s="2">
        <v>0</v>
      </c>
      <c r="J529" s="2">
        <v>15600</v>
      </c>
      <c r="K529" s="2">
        <v>385000</v>
      </c>
      <c r="L529" s="2" t="b">
        <v>0</v>
      </c>
      <c r="M529" s="1" t="s">
        <v>53</v>
      </c>
      <c r="N529" s="3">
        <v>43435</v>
      </c>
      <c r="O529" s="1" t="s">
        <v>23</v>
      </c>
      <c r="P529" s="24">
        <f t="shared" si="8"/>
        <v>43799</v>
      </c>
    </row>
    <row r="530" spans="1:16" ht="12.75" customHeight="1" x14ac:dyDescent="0.4">
      <c r="A530" s="1" t="s">
        <v>517</v>
      </c>
      <c r="B530" s="1" t="s">
        <v>446</v>
      </c>
      <c r="C530" s="1" t="s">
        <v>65</v>
      </c>
      <c r="D530" s="1" t="s">
        <v>935</v>
      </c>
      <c r="E530" s="1" t="s">
        <v>20</v>
      </c>
      <c r="F530" s="1" t="s">
        <v>21</v>
      </c>
      <c r="G530" s="2">
        <v>535</v>
      </c>
      <c r="H530" s="21" t="s">
        <v>130</v>
      </c>
      <c r="I530" s="2">
        <v>0</v>
      </c>
      <c r="J530" s="2">
        <v>17100</v>
      </c>
      <c r="K530" s="2">
        <v>390000</v>
      </c>
      <c r="L530" s="2" t="b">
        <v>1</v>
      </c>
      <c r="M530" s="1" t="s">
        <v>23</v>
      </c>
      <c r="N530" s="3">
        <v>39515</v>
      </c>
      <c r="O530" s="1" t="s">
        <v>23</v>
      </c>
      <c r="P530" s="24">
        <f t="shared" si="8"/>
        <v>43799</v>
      </c>
    </row>
    <row r="531" spans="1:16" ht="12.75" customHeight="1" x14ac:dyDescent="0.4">
      <c r="A531" s="1" t="s">
        <v>88</v>
      </c>
      <c r="B531" s="1" t="s">
        <v>196</v>
      </c>
      <c r="C531" s="1" t="s">
        <v>197</v>
      </c>
      <c r="D531" s="1" t="s">
        <v>936</v>
      </c>
      <c r="E531" s="1" t="s">
        <v>198</v>
      </c>
      <c r="F531" s="1" t="s">
        <v>21</v>
      </c>
      <c r="G531" s="2">
        <v>447</v>
      </c>
      <c r="H531" s="21" t="s">
        <v>130</v>
      </c>
      <c r="I531" s="2">
        <v>0</v>
      </c>
      <c r="J531" s="2">
        <v>18009</v>
      </c>
      <c r="K531" s="2">
        <v>550000</v>
      </c>
      <c r="L531" s="2" t="b">
        <v>0</v>
      </c>
      <c r="M531" s="1" t="s">
        <v>23</v>
      </c>
      <c r="N531" s="3">
        <v>42339</v>
      </c>
      <c r="O531" s="1" t="s">
        <v>23</v>
      </c>
      <c r="P531" s="24">
        <f t="shared" si="8"/>
        <v>43799</v>
      </c>
    </row>
    <row r="532" spans="1:16" ht="12.75" customHeight="1" x14ac:dyDescent="0.4">
      <c r="A532" s="1" t="s">
        <v>434</v>
      </c>
      <c r="B532" s="1" t="s">
        <v>415</v>
      </c>
      <c r="C532" s="1" t="s">
        <v>416</v>
      </c>
      <c r="D532" s="1" t="s">
        <v>936</v>
      </c>
      <c r="E532" s="1" t="s">
        <v>421</v>
      </c>
      <c r="F532" s="1" t="s">
        <v>21</v>
      </c>
      <c r="G532" s="2">
        <v>727</v>
      </c>
      <c r="H532" s="21" t="s">
        <v>130</v>
      </c>
      <c r="I532" s="2">
        <v>0</v>
      </c>
      <c r="J532" s="2">
        <v>21320</v>
      </c>
      <c r="K532" s="2">
        <v>710000</v>
      </c>
      <c r="L532" s="2" t="b">
        <v>0</v>
      </c>
      <c r="M532" s="1" t="s">
        <v>53</v>
      </c>
      <c r="N532" s="3">
        <v>43435</v>
      </c>
      <c r="O532" s="1" t="s">
        <v>23</v>
      </c>
      <c r="P532" s="24">
        <f t="shared" si="8"/>
        <v>43799</v>
      </c>
    </row>
    <row r="533" spans="1:16" ht="12.75" customHeight="1" x14ac:dyDescent="0.4">
      <c r="A533" s="1" t="s">
        <v>78</v>
      </c>
      <c r="B533" s="1" t="s">
        <v>320</v>
      </c>
      <c r="C533" s="1" t="s">
        <v>60</v>
      </c>
      <c r="D533" s="1" t="s">
        <v>936</v>
      </c>
      <c r="E533" s="1" t="s">
        <v>61</v>
      </c>
      <c r="F533" s="1" t="s">
        <v>321</v>
      </c>
      <c r="G533" s="2">
        <v>540</v>
      </c>
      <c r="H533" s="21" t="s">
        <v>130</v>
      </c>
      <c r="I533" s="2">
        <v>0</v>
      </c>
      <c r="J533" s="2">
        <v>22464</v>
      </c>
      <c r="K533" s="2">
        <v>520000</v>
      </c>
      <c r="L533" s="2" t="b">
        <v>0</v>
      </c>
      <c r="M533" s="1" t="s">
        <v>23</v>
      </c>
      <c r="N533" s="3">
        <v>40148</v>
      </c>
      <c r="O533" s="1" t="s">
        <v>23</v>
      </c>
      <c r="P533" s="24">
        <f t="shared" si="8"/>
        <v>43799</v>
      </c>
    </row>
    <row r="534" spans="1:16" ht="12.75" customHeight="1" x14ac:dyDescent="0.4">
      <c r="A534" s="1" t="s">
        <v>88</v>
      </c>
      <c r="B534" s="1" t="s">
        <v>124</v>
      </c>
      <c r="C534" s="1" t="s">
        <v>125</v>
      </c>
      <c r="D534" s="1" t="s">
        <v>935</v>
      </c>
      <c r="E534" s="1" t="s">
        <v>122</v>
      </c>
      <c r="F534" s="1" t="s">
        <v>126</v>
      </c>
      <c r="G534" s="2">
        <v>1132</v>
      </c>
      <c r="H534" s="21" t="s">
        <v>130</v>
      </c>
      <c r="I534" s="2">
        <v>0</v>
      </c>
      <c r="J534" s="2">
        <v>31200</v>
      </c>
      <c r="K534" s="2">
        <v>966000</v>
      </c>
      <c r="L534" s="2" t="b">
        <v>0</v>
      </c>
      <c r="M534" s="1" t="s">
        <v>23</v>
      </c>
      <c r="N534" s="3">
        <v>42621</v>
      </c>
      <c r="O534" s="1" t="s">
        <v>23</v>
      </c>
      <c r="P534" s="24">
        <f t="shared" si="8"/>
        <v>43799</v>
      </c>
    </row>
    <row r="535" spans="1:16" ht="12.75" customHeight="1" x14ac:dyDescent="0.4">
      <c r="A535" s="1" t="s">
        <v>612</v>
      </c>
      <c r="B535" s="1" t="s">
        <v>551</v>
      </c>
      <c r="C535" s="1" t="s">
        <v>68</v>
      </c>
      <c r="D535" s="1" t="s">
        <v>937</v>
      </c>
      <c r="E535" s="1" t="s">
        <v>69</v>
      </c>
      <c r="F535" s="1" t="s">
        <v>40</v>
      </c>
      <c r="G535" s="2">
        <v>975</v>
      </c>
      <c r="H535" s="21" t="s">
        <v>613</v>
      </c>
      <c r="I535" s="2">
        <v>0</v>
      </c>
      <c r="J535" s="2">
        <v>15576</v>
      </c>
      <c r="K535" s="2">
        <v>275000</v>
      </c>
      <c r="L535" s="2" t="b">
        <v>1</v>
      </c>
      <c r="M535" s="1" t="s">
        <v>23</v>
      </c>
      <c r="N535" s="3">
        <v>42707</v>
      </c>
      <c r="O535" s="1" t="s">
        <v>23</v>
      </c>
      <c r="P535" s="24">
        <f t="shared" si="8"/>
        <v>43801</v>
      </c>
    </row>
    <row r="536" spans="1:16" ht="12.75" customHeight="1" x14ac:dyDescent="0.4">
      <c r="A536" s="1" t="s">
        <v>572</v>
      </c>
      <c r="B536" s="1" t="s">
        <v>551</v>
      </c>
      <c r="C536" s="1" t="s">
        <v>68</v>
      </c>
      <c r="D536" s="1" t="s">
        <v>937</v>
      </c>
      <c r="E536" s="1" t="s">
        <v>69</v>
      </c>
      <c r="F536" s="1" t="s">
        <v>37</v>
      </c>
      <c r="G536" s="2">
        <v>315</v>
      </c>
      <c r="H536" s="21" t="s">
        <v>573</v>
      </c>
      <c r="I536" s="2">
        <v>0</v>
      </c>
      <c r="J536" s="2">
        <v>9060</v>
      </c>
      <c r="K536" s="2">
        <v>170000</v>
      </c>
      <c r="L536" s="2" t="b">
        <v>1</v>
      </c>
      <c r="M536" s="1" t="s">
        <v>23</v>
      </c>
      <c r="N536" s="3">
        <v>39787</v>
      </c>
      <c r="O536" s="1" t="s">
        <v>23</v>
      </c>
      <c r="P536" s="24">
        <f t="shared" si="8"/>
        <v>43803</v>
      </c>
    </row>
    <row r="537" spans="1:16" ht="12.75" customHeight="1" x14ac:dyDescent="0.4">
      <c r="A537" s="1" t="s">
        <v>17</v>
      </c>
      <c r="B537" s="1" t="s">
        <v>792</v>
      </c>
      <c r="C537" s="1" t="s">
        <v>793</v>
      </c>
      <c r="D537" s="1" t="s">
        <v>82</v>
      </c>
      <c r="E537" s="1" t="s">
        <v>20</v>
      </c>
      <c r="F537" s="1" t="s">
        <v>21</v>
      </c>
      <c r="G537" s="2">
        <v>469</v>
      </c>
      <c r="H537" s="21" t="s">
        <v>573</v>
      </c>
      <c r="I537" s="2">
        <v>0</v>
      </c>
      <c r="J537" s="2">
        <v>10800</v>
      </c>
      <c r="K537" s="2">
        <v>240000</v>
      </c>
      <c r="L537" s="2" t="b">
        <v>0</v>
      </c>
      <c r="M537" s="1" t="s">
        <v>23</v>
      </c>
      <c r="N537" s="3">
        <v>42343</v>
      </c>
      <c r="O537" s="1" t="s">
        <v>23</v>
      </c>
      <c r="P537" s="24">
        <f t="shared" si="8"/>
        <v>43803</v>
      </c>
    </row>
    <row r="538" spans="1:16" ht="12.75" customHeight="1" x14ac:dyDescent="0.4">
      <c r="A538" s="1" t="s">
        <v>323</v>
      </c>
      <c r="B538" s="1" t="s">
        <v>551</v>
      </c>
      <c r="C538" s="1" t="s">
        <v>552</v>
      </c>
      <c r="D538" s="1" t="s">
        <v>937</v>
      </c>
      <c r="E538" s="1" t="s">
        <v>157</v>
      </c>
      <c r="F538" s="1" t="s">
        <v>40</v>
      </c>
      <c r="G538" s="2">
        <v>890</v>
      </c>
      <c r="H538" s="21" t="s">
        <v>573</v>
      </c>
      <c r="I538" s="2">
        <v>0</v>
      </c>
      <c r="J538" s="2">
        <v>14496</v>
      </c>
      <c r="K538" s="2">
        <v>275000</v>
      </c>
      <c r="L538" s="2" t="b">
        <v>0</v>
      </c>
      <c r="M538" s="1" t="s">
        <v>23</v>
      </c>
      <c r="N538" s="3">
        <v>42026</v>
      </c>
      <c r="O538" s="1" t="s">
        <v>23</v>
      </c>
      <c r="P538" s="24">
        <f t="shared" si="8"/>
        <v>43803</v>
      </c>
    </row>
    <row r="539" spans="1:16" ht="12.75" customHeight="1" x14ac:dyDescent="0.4">
      <c r="A539" s="1" t="s">
        <v>615</v>
      </c>
      <c r="B539" s="1" t="s">
        <v>673</v>
      </c>
      <c r="C539" s="1" t="s">
        <v>50</v>
      </c>
      <c r="D539" s="1" t="s">
        <v>935</v>
      </c>
      <c r="E539" s="1" t="s">
        <v>51</v>
      </c>
      <c r="F539" s="1" t="s">
        <v>40</v>
      </c>
      <c r="G539" s="2">
        <v>0</v>
      </c>
      <c r="H539" s="21" t="s">
        <v>674</v>
      </c>
      <c r="I539" s="2">
        <v>0</v>
      </c>
      <c r="J539" s="2">
        <v>11520</v>
      </c>
      <c r="K539" s="2">
        <v>315000</v>
      </c>
      <c r="L539" s="2" t="b">
        <v>0</v>
      </c>
      <c r="M539" s="1" t="s">
        <v>23</v>
      </c>
      <c r="N539" s="3">
        <v>41615</v>
      </c>
      <c r="O539" s="1" t="s">
        <v>23</v>
      </c>
      <c r="P539" s="24">
        <f t="shared" si="8"/>
        <v>43805</v>
      </c>
    </row>
    <row r="540" spans="1:16" ht="12.75" customHeight="1" x14ac:dyDescent="0.4">
      <c r="A540" s="1" t="s">
        <v>119</v>
      </c>
      <c r="B540" s="1" t="s">
        <v>258</v>
      </c>
      <c r="C540" s="1" t="s">
        <v>264</v>
      </c>
      <c r="D540" s="1" t="s">
        <v>935</v>
      </c>
      <c r="E540" s="1" t="s">
        <v>260</v>
      </c>
      <c r="F540" s="1" t="s">
        <v>261</v>
      </c>
      <c r="G540" s="2">
        <v>652</v>
      </c>
      <c r="H540" s="21" t="s">
        <v>287</v>
      </c>
      <c r="I540" s="2">
        <v>0</v>
      </c>
      <c r="J540" s="2">
        <v>12480</v>
      </c>
      <c r="K540" s="2">
        <v>300000</v>
      </c>
      <c r="L540" s="2" t="b">
        <v>1</v>
      </c>
      <c r="M540" s="1" t="s">
        <v>23</v>
      </c>
      <c r="N540" s="3">
        <v>41250</v>
      </c>
      <c r="O540" s="1" t="s">
        <v>23</v>
      </c>
      <c r="P540" s="24">
        <f t="shared" si="8"/>
        <v>43805</v>
      </c>
    </row>
    <row r="541" spans="1:16" ht="12.75" customHeight="1" x14ac:dyDescent="0.4">
      <c r="A541" s="1" t="s">
        <v>170</v>
      </c>
      <c r="B541" s="1" t="s">
        <v>258</v>
      </c>
      <c r="C541" s="1" t="s">
        <v>264</v>
      </c>
      <c r="D541" s="1" t="s">
        <v>935</v>
      </c>
      <c r="E541" s="1" t="s">
        <v>260</v>
      </c>
      <c r="F541" s="1" t="s">
        <v>274</v>
      </c>
      <c r="G541" s="2">
        <v>477</v>
      </c>
      <c r="H541" s="21" t="s">
        <v>282</v>
      </c>
      <c r="I541" s="2">
        <v>0</v>
      </c>
      <c r="J541" s="2">
        <v>10800</v>
      </c>
      <c r="K541" s="2">
        <v>250000</v>
      </c>
      <c r="L541" s="2" t="b">
        <v>1</v>
      </c>
      <c r="M541" s="1" t="s">
        <v>23</v>
      </c>
      <c r="N541" s="3">
        <v>43106</v>
      </c>
      <c r="O541" s="1" t="s">
        <v>23</v>
      </c>
      <c r="P541" s="24">
        <f t="shared" si="8"/>
        <v>43806</v>
      </c>
    </row>
    <row r="542" spans="1:16" ht="12.75" customHeight="1" x14ac:dyDescent="0.4">
      <c r="A542" s="1" t="s">
        <v>518</v>
      </c>
      <c r="B542" s="1" t="s">
        <v>446</v>
      </c>
      <c r="C542" s="1" t="s">
        <v>65</v>
      </c>
      <c r="D542" s="1" t="s">
        <v>935</v>
      </c>
      <c r="E542" s="1" t="s">
        <v>519</v>
      </c>
      <c r="F542" s="1" t="s">
        <v>21</v>
      </c>
      <c r="G542" s="2">
        <v>535</v>
      </c>
      <c r="H542" s="21" t="s">
        <v>282</v>
      </c>
      <c r="I542" s="2">
        <v>0</v>
      </c>
      <c r="J542" s="2">
        <v>17580</v>
      </c>
      <c r="K542" s="2">
        <v>390000</v>
      </c>
      <c r="L542" s="2" t="b">
        <v>0</v>
      </c>
      <c r="M542" s="1" t="s">
        <v>23</v>
      </c>
      <c r="N542" s="3">
        <v>43077</v>
      </c>
      <c r="O542" s="1" t="s">
        <v>23</v>
      </c>
      <c r="P542" s="24">
        <f t="shared" si="8"/>
        <v>43806</v>
      </c>
    </row>
    <row r="543" spans="1:16" ht="12.75" customHeight="1" x14ac:dyDescent="0.4">
      <c r="A543" s="1" t="s">
        <v>526</v>
      </c>
      <c r="B543" s="1" t="s">
        <v>446</v>
      </c>
      <c r="C543" s="1" t="s">
        <v>65</v>
      </c>
      <c r="D543" s="1" t="s">
        <v>935</v>
      </c>
      <c r="E543" s="1" t="s">
        <v>20</v>
      </c>
      <c r="F543" s="1" t="s">
        <v>37</v>
      </c>
      <c r="G543" s="2">
        <v>250</v>
      </c>
      <c r="H543" s="21" t="s">
        <v>527</v>
      </c>
      <c r="I543" s="2">
        <v>0</v>
      </c>
      <c r="J543" s="2">
        <v>11820</v>
      </c>
      <c r="K543" s="2">
        <v>260000</v>
      </c>
      <c r="L543" s="2" t="b">
        <v>1</v>
      </c>
      <c r="M543" s="1" t="s">
        <v>23</v>
      </c>
      <c r="N543" s="3">
        <v>42347</v>
      </c>
      <c r="O543" s="1" t="s">
        <v>23</v>
      </c>
      <c r="P543" s="24">
        <f t="shared" si="8"/>
        <v>43807</v>
      </c>
    </row>
    <row r="544" spans="1:16" ht="12.75" customHeight="1" x14ac:dyDescent="0.4">
      <c r="A544" s="1" t="s">
        <v>145</v>
      </c>
      <c r="B544" s="1" t="s">
        <v>679</v>
      </c>
      <c r="C544" s="1" t="s">
        <v>85</v>
      </c>
      <c r="D544" s="1" t="s">
        <v>86</v>
      </c>
      <c r="E544" s="1" t="s">
        <v>89</v>
      </c>
      <c r="F544" s="1" t="s">
        <v>92</v>
      </c>
      <c r="G544" s="2">
        <v>742</v>
      </c>
      <c r="H544" s="21" t="s">
        <v>689</v>
      </c>
      <c r="I544" s="2">
        <v>0</v>
      </c>
      <c r="J544" s="2">
        <v>9600</v>
      </c>
      <c r="K544" s="2">
        <v>160000</v>
      </c>
      <c r="L544" s="2" t="b">
        <v>0</v>
      </c>
      <c r="M544" s="1" t="s">
        <v>53</v>
      </c>
      <c r="N544" s="3">
        <v>43444</v>
      </c>
      <c r="O544" s="1" t="s">
        <v>23</v>
      </c>
      <c r="P544" s="24">
        <f t="shared" si="8"/>
        <v>43808</v>
      </c>
    </row>
    <row r="545" spans="1:16" ht="12.75" customHeight="1" x14ac:dyDescent="0.4">
      <c r="A545" s="1" t="s">
        <v>128</v>
      </c>
      <c r="B545" s="1" t="s">
        <v>679</v>
      </c>
      <c r="C545" s="1" t="s">
        <v>85</v>
      </c>
      <c r="D545" s="1" t="s">
        <v>86</v>
      </c>
      <c r="E545" s="1" t="s">
        <v>86</v>
      </c>
      <c r="F545" s="1" t="s">
        <v>87</v>
      </c>
      <c r="G545" s="2">
        <v>979</v>
      </c>
      <c r="H545" s="21" t="s">
        <v>689</v>
      </c>
      <c r="I545" s="2">
        <v>0</v>
      </c>
      <c r="J545" s="2">
        <v>11000</v>
      </c>
      <c r="K545" s="2">
        <v>240000</v>
      </c>
      <c r="L545" s="2" t="b">
        <v>1</v>
      </c>
      <c r="M545" s="1" t="s">
        <v>53</v>
      </c>
      <c r="N545" s="3">
        <v>43444</v>
      </c>
      <c r="O545" s="1" t="s">
        <v>23</v>
      </c>
      <c r="P545" s="24">
        <f t="shared" si="8"/>
        <v>43808</v>
      </c>
    </row>
    <row r="546" spans="1:16" ht="12.75" customHeight="1" x14ac:dyDescent="0.4">
      <c r="A546" s="1" t="s">
        <v>190</v>
      </c>
      <c r="B546" s="1" t="s">
        <v>154</v>
      </c>
      <c r="C546" s="1" t="s">
        <v>161</v>
      </c>
      <c r="D546" s="1" t="s">
        <v>156</v>
      </c>
      <c r="E546" s="1" t="s">
        <v>69</v>
      </c>
      <c r="F546" s="1" t="s">
        <v>40</v>
      </c>
      <c r="G546" s="2">
        <v>489</v>
      </c>
      <c r="H546" s="21" t="s">
        <v>191</v>
      </c>
      <c r="I546" s="2">
        <v>0</v>
      </c>
      <c r="J546" s="2">
        <v>11940</v>
      </c>
      <c r="K546" s="2">
        <v>240000</v>
      </c>
      <c r="L546" s="2" t="b">
        <v>0</v>
      </c>
      <c r="M546" s="1" t="s">
        <v>53</v>
      </c>
      <c r="N546" s="3">
        <v>43447</v>
      </c>
      <c r="O546" s="1" t="s">
        <v>23</v>
      </c>
      <c r="P546" s="24">
        <f t="shared" si="8"/>
        <v>43811</v>
      </c>
    </row>
    <row r="547" spans="1:16" ht="12.75" customHeight="1" x14ac:dyDescent="0.4">
      <c r="A547" s="1" t="s">
        <v>66</v>
      </c>
      <c r="B547" s="1" t="s">
        <v>667</v>
      </c>
      <c r="C547" s="1" t="s">
        <v>50</v>
      </c>
      <c r="D547" s="1" t="s">
        <v>935</v>
      </c>
      <c r="E547" s="1" t="s">
        <v>51</v>
      </c>
      <c r="F547" s="1" t="s">
        <v>40</v>
      </c>
      <c r="G547" s="2">
        <v>0</v>
      </c>
      <c r="H547" s="21" t="s">
        <v>485</v>
      </c>
      <c r="I547" s="2">
        <v>0</v>
      </c>
      <c r="J547" s="2">
        <v>12000</v>
      </c>
      <c r="K547" s="2">
        <v>315000</v>
      </c>
      <c r="L547" s="2" t="b">
        <v>0</v>
      </c>
      <c r="M547" s="1" t="s">
        <v>23</v>
      </c>
      <c r="N547" s="3">
        <v>42718</v>
      </c>
      <c r="O547" s="1" t="s">
        <v>23</v>
      </c>
      <c r="P547" s="24">
        <f t="shared" si="8"/>
        <v>43812</v>
      </c>
    </row>
    <row r="548" spans="1:16" ht="12.75" customHeight="1" x14ac:dyDescent="0.4">
      <c r="A548" s="1" t="s">
        <v>484</v>
      </c>
      <c r="B548" s="1" t="s">
        <v>446</v>
      </c>
      <c r="C548" s="1" t="s">
        <v>65</v>
      </c>
      <c r="D548" s="1" t="s">
        <v>935</v>
      </c>
      <c r="E548" s="1" t="s">
        <v>20</v>
      </c>
      <c r="F548" s="1" t="s">
        <v>21</v>
      </c>
      <c r="G548" s="2">
        <v>392</v>
      </c>
      <c r="H548" s="21" t="s">
        <v>485</v>
      </c>
      <c r="I548" s="2">
        <v>0</v>
      </c>
      <c r="J548" s="2">
        <v>16380</v>
      </c>
      <c r="K548" s="2">
        <v>390000</v>
      </c>
      <c r="L548" s="2" t="b">
        <v>0</v>
      </c>
      <c r="M548" s="1" t="s">
        <v>23</v>
      </c>
      <c r="N548" s="3">
        <v>40161</v>
      </c>
      <c r="O548" s="1" t="s">
        <v>23</v>
      </c>
      <c r="P548" s="24">
        <f t="shared" si="8"/>
        <v>43812</v>
      </c>
    </row>
    <row r="549" spans="1:16" ht="12.75" customHeight="1" x14ac:dyDescent="0.4">
      <c r="A549" s="1" t="s">
        <v>90</v>
      </c>
      <c r="B549" s="1" t="s">
        <v>300</v>
      </c>
      <c r="C549" s="1" t="s">
        <v>55</v>
      </c>
      <c r="D549" s="1" t="s">
        <v>935</v>
      </c>
      <c r="E549" s="1" t="s">
        <v>56</v>
      </c>
      <c r="F549" s="1" t="s">
        <v>40</v>
      </c>
      <c r="G549" s="2">
        <v>690</v>
      </c>
      <c r="H549" s="21" t="s">
        <v>312</v>
      </c>
      <c r="I549" s="2">
        <v>0</v>
      </c>
      <c r="J549" s="2">
        <v>15450</v>
      </c>
      <c r="K549" s="2">
        <v>385000</v>
      </c>
      <c r="L549" s="2" t="b">
        <v>1</v>
      </c>
      <c r="M549" s="1" t="s">
        <v>23</v>
      </c>
      <c r="N549" s="3">
        <v>43084</v>
      </c>
      <c r="O549" s="1" t="s">
        <v>23</v>
      </c>
      <c r="P549" s="24">
        <f t="shared" si="8"/>
        <v>43813</v>
      </c>
    </row>
    <row r="550" spans="1:16" ht="12.75" customHeight="1" x14ac:dyDescent="0.4">
      <c r="A550" s="1" t="s">
        <v>17</v>
      </c>
      <c r="B550" s="1" t="s">
        <v>224</v>
      </c>
      <c r="C550" s="1" t="s">
        <v>225</v>
      </c>
      <c r="D550" s="1" t="s">
        <v>935</v>
      </c>
      <c r="E550" s="1" t="s">
        <v>122</v>
      </c>
      <c r="F550" s="1" t="s">
        <v>103</v>
      </c>
      <c r="G550" s="2">
        <v>924</v>
      </c>
      <c r="H550" s="21" t="s">
        <v>256</v>
      </c>
      <c r="I550" s="2">
        <v>0</v>
      </c>
      <c r="J550" s="2">
        <v>25680</v>
      </c>
      <c r="K550" s="2">
        <v>700000</v>
      </c>
      <c r="L550" s="2" t="b">
        <v>0</v>
      </c>
      <c r="M550" s="1" t="s">
        <v>23</v>
      </c>
      <c r="N550" s="3">
        <v>43085</v>
      </c>
      <c r="O550" s="1" t="s">
        <v>23</v>
      </c>
      <c r="P550" s="24">
        <f t="shared" si="8"/>
        <v>43814</v>
      </c>
    </row>
    <row r="551" spans="1:16" ht="12.75" customHeight="1" x14ac:dyDescent="0.4">
      <c r="A551" s="1" t="s">
        <v>150</v>
      </c>
      <c r="B551" s="1" t="s">
        <v>713</v>
      </c>
      <c r="C551" s="1" t="s">
        <v>85</v>
      </c>
      <c r="D551" s="1" t="s">
        <v>86</v>
      </c>
      <c r="E551" s="1" t="s">
        <v>89</v>
      </c>
      <c r="F551" s="1" t="s">
        <v>714</v>
      </c>
      <c r="G551" s="2">
        <v>1096</v>
      </c>
      <c r="H551" s="21" t="s">
        <v>715</v>
      </c>
      <c r="I551" s="2">
        <v>0</v>
      </c>
      <c r="J551" s="2">
        <v>13620</v>
      </c>
      <c r="K551" s="2">
        <v>270000</v>
      </c>
      <c r="L551" s="2" t="b">
        <v>0</v>
      </c>
      <c r="M551" s="1" t="s">
        <v>23</v>
      </c>
      <c r="N551" s="3">
        <v>43087</v>
      </c>
      <c r="O551" s="1" t="s">
        <v>23</v>
      </c>
      <c r="P551" s="24">
        <f t="shared" si="8"/>
        <v>43816</v>
      </c>
    </row>
    <row r="552" spans="1:16" ht="12.75" customHeight="1" x14ac:dyDescent="0.4">
      <c r="A552" s="1" t="s">
        <v>111</v>
      </c>
      <c r="B552" s="1" t="s">
        <v>881</v>
      </c>
      <c r="C552" s="1" t="s">
        <v>105</v>
      </c>
      <c r="D552" s="1" t="s">
        <v>82</v>
      </c>
      <c r="E552" s="1" t="s">
        <v>797</v>
      </c>
      <c r="F552" s="1" t="s">
        <v>40</v>
      </c>
      <c r="G552" s="2">
        <v>660</v>
      </c>
      <c r="H552" s="21" t="s">
        <v>886</v>
      </c>
      <c r="I552" s="2">
        <v>0</v>
      </c>
      <c r="J552" s="2">
        <v>15240</v>
      </c>
      <c r="K552" s="2">
        <v>370000</v>
      </c>
      <c r="L552" s="2" t="b">
        <v>1</v>
      </c>
      <c r="M552" s="1" t="s">
        <v>23</v>
      </c>
      <c r="N552" s="3">
        <v>41627</v>
      </c>
      <c r="O552" s="1" t="s">
        <v>23</v>
      </c>
      <c r="P552" s="24">
        <f t="shared" si="8"/>
        <v>43817</v>
      </c>
    </row>
    <row r="553" spans="1:16" ht="12.75" customHeight="1" x14ac:dyDescent="0.4">
      <c r="A553" s="1" t="s">
        <v>542</v>
      </c>
      <c r="B553" s="1" t="s">
        <v>796</v>
      </c>
      <c r="C553" s="1" t="s">
        <v>405</v>
      </c>
      <c r="D553" s="1" t="s">
        <v>935</v>
      </c>
      <c r="E553" s="1" t="s">
        <v>98</v>
      </c>
      <c r="F553" s="1" t="s">
        <v>21</v>
      </c>
      <c r="G553" s="2">
        <v>612</v>
      </c>
      <c r="H553" s="21" t="s">
        <v>199</v>
      </c>
      <c r="I553" s="2">
        <v>0</v>
      </c>
      <c r="J553" s="2">
        <v>12600</v>
      </c>
      <c r="K553" s="2">
        <v>285000</v>
      </c>
      <c r="L553" s="2" t="b">
        <v>1</v>
      </c>
      <c r="M553" s="1" t="s">
        <v>53</v>
      </c>
      <c r="N553" s="3">
        <v>43454</v>
      </c>
      <c r="O553" s="1" t="s">
        <v>23</v>
      </c>
      <c r="P553" s="24">
        <f t="shared" si="8"/>
        <v>43818</v>
      </c>
    </row>
    <row r="554" spans="1:16" ht="12.75" customHeight="1" x14ac:dyDescent="0.4">
      <c r="A554" s="1" t="s">
        <v>598</v>
      </c>
      <c r="B554" s="1" t="s">
        <v>796</v>
      </c>
      <c r="C554" s="1" t="s">
        <v>405</v>
      </c>
      <c r="D554" s="1" t="s">
        <v>935</v>
      </c>
      <c r="E554" s="1" t="s">
        <v>20</v>
      </c>
      <c r="F554" s="1" t="s">
        <v>40</v>
      </c>
      <c r="G554" s="2">
        <v>765</v>
      </c>
      <c r="H554" s="21" t="s">
        <v>199</v>
      </c>
      <c r="I554" s="2">
        <v>0</v>
      </c>
      <c r="J554" s="2">
        <v>16380</v>
      </c>
      <c r="K554" s="2">
        <v>385000</v>
      </c>
      <c r="L554" s="2" t="b">
        <v>1</v>
      </c>
      <c r="M554" s="1" t="s">
        <v>23</v>
      </c>
      <c r="N554" s="3">
        <v>43089</v>
      </c>
      <c r="O554" s="1" t="s">
        <v>23</v>
      </c>
      <c r="P554" s="24">
        <f t="shared" si="8"/>
        <v>43818</v>
      </c>
    </row>
    <row r="555" spans="1:16" ht="12.75" customHeight="1" x14ac:dyDescent="0.4">
      <c r="A555" s="1" t="s">
        <v>111</v>
      </c>
      <c r="B555" s="1" t="s">
        <v>196</v>
      </c>
      <c r="C555" s="1" t="s">
        <v>197</v>
      </c>
      <c r="D555" s="1" t="s">
        <v>936</v>
      </c>
      <c r="E555" s="1" t="s">
        <v>198</v>
      </c>
      <c r="F555" s="1" t="s">
        <v>21</v>
      </c>
      <c r="G555" s="2">
        <v>400</v>
      </c>
      <c r="H555" s="21" t="s">
        <v>199</v>
      </c>
      <c r="I555" s="2">
        <v>0</v>
      </c>
      <c r="J555" s="2">
        <v>21060</v>
      </c>
      <c r="K555" s="2">
        <v>550000</v>
      </c>
      <c r="L555" s="2" t="b">
        <v>0</v>
      </c>
      <c r="M555" s="1" t="s">
        <v>53</v>
      </c>
      <c r="N555" s="3">
        <v>43454</v>
      </c>
      <c r="O555" s="1" t="s">
        <v>23</v>
      </c>
      <c r="P555" s="24">
        <f t="shared" si="8"/>
        <v>43818</v>
      </c>
    </row>
    <row r="556" spans="1:16" ht="12.75" customHeight="1" x14ac:dyDescent="0.4">
      <c r="A556" s="1" t="s">
        <v>46</v>
      </c>
      <c r="B556" s="1" t="s">
        <v>154</v>
      </c>
      <c r="C556" s="1" t="s">
        <v>161</v>
      </c>
      <c r="D556" s="1" t="s">
        <v>156</v>
      </c>
      <c r="E556" s="1" t="s">
        <v>69</v>
      </c>
      <c r="F556" s="1" t="s">
        <v>158</v>
      </c>
      <c r="G556" s="2">
        <v>483</v>
      </c>
      <c r="H556" s="21" t="s">
        <v>169</v>
      </c>
      <c r="I556" s="2">
        <v>0</v>
      </c>
      <c r="J556" s="2">
        <v>1544</v>
      </c>
      <c r="K556" s="2">
        <v>230000</v>
      </c>
      <c r="L556" s="2" t="b">
        <v>0</v>
      </c>
      <c r="M556" s="1" t="s">
        <v>23</v>
      </c>
      <c r="N556" s="3">
        <v>43090</v>
      </c>
      <c r="O556" s="1" t="s">
        <v>23</v>
      </c>
      <c r="P556" s="24">
        <f t="shared" si="8"/>
        <v>43819</v>
      </c>
    </row>
    <row r="557" spans="1:16" ht="12.75" customHeight="1" x14ac:dyDescent="0.4">
      <c r="A557" s="1" t="s">
        <v>168</v>
      </c>
      <c r="B557" s="1" t="s">
        <v>154</v>
      </c>
      <c r="C557" s="1" t="s">
        <v>161</v>
      </c>
      <c r="D557" s="1" t="s">
        <v>156</v>
      </c>
      <c r="E557" s="1" t="s">
        <v>69</v>
      </c>
      <c r="F557" s="1" t="s">
        <v>40</v>
      </c>
      <c r="G557" s="2">
        <v>472</v>
      </c>
      <c r="H557" s="21" t="s">
        <v>169</v>
      </c>
      <c r="I557" s="2">
        <v>0</v>
      </c>
      <c r="J557" s="2">
        <v>11172</v>
      </c>
      <c r="K557" s="2">
        <v>240000</v>
      </c>
      <c r="L557" s="2" t="b">
        <v>0</v>
      </c>
      <c r="M557" s="1" t="s">
        <v>23</v>
      </c>
      <c r="N557" s="3">
        <v>43090</v>
      </c>
      <c r="O557" s="1" t="s">
        <v>23</v>
      </c>
      <c r="P557" s="24">
        <f t="shared" si="8"/>
        <v>43819</v>
      </c>
    </row>
    <row r="558" spans="1:16" ht="12.75" customHeight="1" x14ac:dyDescent="0.4">
      <c r="A558" s="1" t="s">
        <v>88</v>
      </c>
      <c r="B558" s="1" t="s">
        <v>851</v>
      </c>
      <c r="C558" s="1" t="s">
        <v>198</v>
      </c>
      <c r="D558" s="1" t="s">
        <v>936</v>
      </c>
      <c r="E558" s="1" t="s">
        <v>852</v>
      </c>
      <c r="F558" s="1" t="s">
        <v>21</v>
      </c>
      <c r="G558" s="2">
        <v>451</v>
      </c>
      <c r="H558" s="21" t="s">
        <v>169</v>
      </c>
      <c r="I558" s="2">
        <v>0</v>
      </c>
      <c r="J558" s="2">
        <v>19240</v>
      </c>
      <c r="K558" s="2">
        <v>500000</v>
      </c>
      <c r="L558" s="2" t="b">
        <v>0</v>
      </c>
      <c r="M558" s="1" t="s">
        <v>23</v>
      </c>
      <c r="N558" s="3">
        <v>42354</v>
      </c>
      <c r="O558" s="1" t="s">
        <v>23</v>
      </c>
      <c r="P558" s="24">
        <f t="shared" si="8"/>
        <v>43819</v>
      </c>
    </row>
    <row r="559" spans="1:16" ht="12.75" customHeight="1" x14ac:dyDescent="0.4">
      <c r="A559" s="1" t="s">
        <v>31</v>
      </c>
      <c r="B559" s="1" t="s">
        <v>196</v>
      </c>
      <c r="C559" s="1" t="s">
        <v>197</v>
      </c>
      <c r="D559" s="1" t="s">
        <v>936</v>
      </c>
      <c r="E559" s="1" t="s">
        <v>198</v>
      </c>
      <c r="F559" s="1" t="s">
        <v>21</v>
      </c>
      <c r="G559" s="2">
        <v>436</v>
      </c>
      <c r="H559" s="21" t="s">
        <v>169</v>
      </c>
      <c r="I559" s="2">
        <v>0</v>
      </c>
      <c r="J559" s="2">
        <v>20280</v>
      </c>
      <c r="K559" s="2">
        <v>550000</v>
      </c>
      <c r="L559" s="2" t="b">
        <v>1</v>
      </c>
      <c r="M559" s="1" t="s">
        <v>53</v>
      </c>
      <c r="N559" s="3">
        <v>43455</v>
      </c>
      <c r="O559" s="1" t="s">
        <v>23</v>
      </c>
      <c r="P559" s="24">
        <f t="shared" si="8"/>
        <v>43819</v>
      </c>
    </row>
    <row r="560" spans="1:16" ht="12.75" customHeight="1" x14ac:dyDescent="0.4">
      <c r="A560" s="1" t="s">
        <v>29</v>
      </c>
      <c r="B560" s="1" t="s">
        <v>300</v>
      </c>
      <c r="C560" s="1" t="s">
        <v>302</v>
      </c>
      <c r="D560" s="1" t="s">
        <v>935</v>
      </c>
      <c r="E560" s="1" t="s">
        <v>303</v>
      </c>
      <c r="F560" s="1" t="s">
        <v>261</v>
      </c>
      <c r="G560" s="2">
        <v>690</v>
      </c>
      <c r="H560" s="21" t="s">
        <v>304</v>
      </c>
      <c r="I560" s="2">
        <v>0</v>
      </c>
      <c r="J560" s="2">
        <v>15300</v>
      </c>
      <c r="K560" s="2">
        <v>385000</v>
      </c>
      <c r="L560" s="2" t="b">
        <v>0</v>
      </c>
      <c r="M560" s="1" t="s">
        <v>23</v>
      </c>
      <c r="N560" s="3">
        <v>43091</v>
      </c>
      <c r="O560" s="1" t="s">
        <v>23</v>
      </c>
      <c r="P560" s="24">
        <f t="shared" si="8"/>
        <v>43820</v>
      </c>
    </row>
    <row r="561" spans="1:16" ht="12.75" customHeight="1" x14ac:dyDescent="0.4">
      <c r="A561" s="1" t="s">
        <v>73</v>
      </c>
      <c r="B561" s="1" t="s">
        <v>698</v>
      </c>
      <c r="C561" s="1" t="s">
        <v>85</v>
      </c>
      <c r="D561" s="1" t="s">
        <v>86</v>
      </c>
      <c r="E561" s="1" t="s">
        <v>89</v>
      </c>
      <c r="F561" s="1" t="s">
        <v>261</v>
      </c>
      <c r="G561" s="2">
        <v>635</v>
      </c>
      <c r="H561" s="21" t="s">
        <v>707</v>
      </c>
      <c r="I561" s="2">
        <v>0</v>
      </c>
      <c r="J561" s="2">
        <v>9120</v>
      </c>
      <c r="K561" s="2">
        <v>160000</v>
      </c>
      <c r="L561" s="2" t="b">
        <v>1</v>
      </c>
      <c r="M561" s="1" t="s">
        <v>23</v>
      </c>
      <c r="N561" s="3">
        <v>43096</v>
      </c>
      <c r="O561" s="1" t="s">
        <v>23</v>
      </c>
      <c r="P561" s="24">
        <f t="shared" si="8"/>
        <v>43825</v>
      </c>
    </row>
    <row r="562" spans="1:16" ht="12.75" customHeight="1" x14ac:dyDescent="0.4">
      <c r="A562" s="1" t="s">
        <v>29</v>
      </c>
      <c r="B562" s="1" t="s">
        <v>691</v>
      </c>
      <c r="C562" s="1" t="s">
        <v>85</v>
      </c>
      <c r="D562" s="1" t="s">
        <v>86</v>
      </c>
      <c r="E562" s="1" t="s">
        <v>86</v>
      </c>
      <c r="F562" s="1" t="s">
        <v>93</v>
      </c>
      <c r="G562" s="2">
        <v>834</v>
      </c>
      <c r="H562" s="21" t="s">
        <v>363</v>
      </c>
      <c r="I562" s="2">
        <v>0</v>
      </c>
      <c r="J562" s="2">
        <v>10800</v>
      </c>
      <c r="K562" s="2">
        <v>230000</v>
      </c>
      <c r="L562" s="2" t="b">
        <v>1</v>
      </c>
      <c r="M562" s="1" t="s">
        <v>53</v>
      </c>
      <c r="N562" s="3">
        <v>43462</v>
      </c>
      <c r="O562" s="1" t="s">
        <v>23</v>
      </c>
      <c r="P562" s="24">
        <f t="shared" si="8"/>
        <v>43826</v>
      </c>
    </row>
    <row r="563" spans="1:16" ht="12.75" customHeight="1" x14ac:dyDescent="0.4">
      <c r="A563" s="1" t="s">
        <v>168</v>
      </c>
      <c r="B563" s="1" t="s">
        <v>698</v>
      </c>
      <c r="C563" s="1" t="s">
        <v>85</v>
      </c>
      <c r="D563" s="1" t="s">
        <v>86</v>
      </c>
      <c r="E563" s="1" t="s">
        <v>98</v>
      </c>
      <c r="F563" s="1" t="s">
        <v>96</v>
      </c>
      <c r="G563" s="2">
        <v>834</v>
      </c>
      <c r="H563" s="21" t="s">
        <v>363</v>
      </c>
      <c r="I563" s="2">
        <v>0</v>
      </c>
      <c r="J563" s="2">
        <v>10980</v>
      </c>
      <c r="K563" s="2">
        <v>230000</v>
      </c>
      <c r="L563" s="2" t="b">
        <v>1</v>
      </c>
      <c r="M563" s="1" t="s">
        <v>53</v>
      </c>
      <c r="N563" s="3">
        <v>43462</v>
      </c>
      <c r="O563" s="1" t="s">
        <v>23</v>
      </c>
      <c r="P563" s="24">
        <f t="shared" si="8"/>
        <v>43826</v>
      </c>
    </row>
    <row r="564" spans="1:16" ht="12.75" customHeight="1" x14ac:dyDescent="0.4">
      <c r="A564" s="1" t="s">
        <v>362</v>
      </c>
      <c r="B564" s="1" t="s">
        <v>314</v>
      </c>
      <c r="C564" s="1" t="s">
        <v>60</v>
      </c>
      <c r="D564" s="1" t="s">
        <v>936</v>
      </c>
      <c r="E564" s="1" t="s">
        <v>61</v>
      </c>
      <c r="F564" s="1" t="s">
        <v>321</v>
      </c>
      <c r="G564" s="2">
        <v>738</v>
      </c>
      <c r="H564" s="21" t="s">
        <v>363</v>
      </c>
      <c r="I564" s="2">
        <v>0</v>
      </c>
      <c r="J564" s="2">
        <v>19500</v>
      </c>
      <c r="K564" s="2">
        <v>520000</v>
      </c>
      <c r="L564" s="2" t="b">
        <v>0</v>
      </c>
      <c r="M564" s="1" t="s">
        <v>23</v>
      </c>
      <c r="N564" s="3">
        <v>43427</v>
      </c>
      <c r="O564" s="1" t="s">
        <v>23</v>
      </c>
      <c r="P564" s="24">
        <f t="shared" si="8"/>
        <v>43826</v>
      </c>
    </row>
    <row r="565" spans="1:16" ht="12.75" customHeight="1" x14ac:dyDescent="0.4">
      <c r="A565" s="1" t="s">
        <v>452</v>
      </c>
      <c r="B565" s="1" t="s">
        <v>446</v>
      </c>
      <c r="C565" s="1" t="s">
        <v>65</v>
      </c>
      <c r="D565" s="1" t="s">
        <v>935</v>
      </c>
      <c r="E565" s="1" t="s">
        <v>20</v>
      </c>
      <c r="F565" s="1" t="s">
        <v>37</v>
      </c>
      <c r="G565" s="2">
        <v>255</v>
      </c>
      <c r="H565" s="21" t="s">
        <v>231</v>
      </c>
      <c r="I565" s="2">
        <v>0</v>
      </c>
      <c r="J565" s="2">
        <v>12180</v>
      </c>
      <c r="K565" s="2">
        <v>260000</v>
      </c>
      <c r="L565" s="2" t="b">
        <v>0</v>
      </c>
      <c r="M565" s="1" t="s">
        <v>23</v>
      </c>
      <c r="N565" s="3">
        <v>38930</v>
      </c>
      <c r="O565" s="1" t="s">
        <v>23</v>
      </c>
      <c r="P565" s="24">
        <f t="shared" si="8"/>
        <v>43830</v>
      </c>
    </row>
    <row r="566" spans="1:16" ht="12.75" customHeight="1" x14ac:dyDescent="0.4">
      <c r="A566" s="1" t="s">
        <v>35</v>
      </c>
      <c r="B566" s="1" t="s">
        <v>224</v>
      </c>
      <c r="C566" s="1" t="s">
        <v>225</v>
      </c>
      <c r="D566" s="1" t="s">
        <v>935</v>
      </c>
      <c r="E566" s="1" t="s">
        <v>122</v>
      </c>
      <c r="F566" s="1" t="s">
        <v>103</v>
      </c>
      <c r="G566" s="2">
        <v>960</v>
      </c>
      <c r="H566" s="21" t="s">
        <v>231</v>
      </c>
      <c r="I566" s="2">
        <v>0</v>
      </c>
      <c r="J566" s="2">
        <v>23040</v>
      </c>
      <c r="K566" s="2">
        <v>700000</v>
      </c>
      <c r="L566" s="2" t="b">
        <v>0</v>
      </c>
      <c r="M566" s="1" t="s">
        <v>23</v>
      </c>
      <c r="N566" s="3">
        <v>37742</v>
      </c>
      <c r="O566" s="1" t="s">
        <v>23</v>
      </c>
      <c r="P566" s="24">
        <f t="shared" si="8"/>
        <v>43830</v>
      </c>
    </row>
    <row r="567" spans="1:16" ht="12.75" customHeight="1" x14ac:dyDescent="0.4">
      <c r="A567" s="1" t="s">
        <v>24</v>
      </c>
      <c r="B567" s="1" t="s">
        <v>224</v>
      </c>
      <c r="C567" s="1" t="s">
        <v>225</v>
      </c>
      <c r="D567" s="1" t="s">
        <v>935</v>
      </c>
      <c r="E567" s="1" t="s">
        <v>122</v>
      </c>
      <c r="F567" s="1" t="s">
        <v>103</v>
      </c>
      <c r="G567" s="2">
        <v>1034</v>
      </c>
      <c r="H567" s="21" t="s">
        <v>231</v>
      </c>
      <c r="I567" s="2">
        <v>0</v>
      </c>
      <c r="J567" s="2">
        <v>26460</v>
      </c>
      <c r="K567" s="2">
        <v>700000</v>
      </c>
      <c r="L567" s="2" t="b">
        <v>0</v>
      </c>
      <c r="M567" s="1" t="s">
        <v>23</v>
      </c>
      <c r="N567" s="3">
        <v>42736</v>
      </c>
      <c r="O567" s="1" t="s">
        <v>23</v>
      </c>
      <c r="P567" s="24">
        <f t="shared" si="8"/>
        <v>43830</v>
      </c>
    </row>
    <row r="568" spans="1:16" ht="12.75" customHeight="1" x14ac:dyDescent="0.4">
      <c r="A568" s="1" t="s">
        <v>334</v>
      </c>
      <c r="B568" s="1" t="s">
        <v>314</v>
      </c>
      <c r="C568" s="1" t="s">
        <v>60</v>
      </c>
      <c r="D568" s="1" t="s">
        <v>936</v>
      </c>
      <c r="E568" s="1" t="s">
        <v>61</v>
      </c>
      <c r="F568" s="1" t="s">
        <v>315</v>
      </c>
      <c r="G568" s="2">
        <v>475</v>
      </c>
      <c r="H568" s="21" t="s">
        <v>335</v>
      </c>
      <c r="I568" s="2">
        <v>0</v>
      </c>
      <c r="J568" s="2">
        <v>20088</v>
      </c>
      <c r="K568" s="2">
        <v>415000</v>
      </c>
      <c r="L568" s="2" t="b">
        <v>0</v>
      </c>
      <c r="M568" s="1" t="s">
        <v>23</v>
      </c>
      <c r="N568" s="3">
        <v>43102</v>
      </c>
      <c r="O568" s="1" t="s">
        <v>23</v>
      </c>
      <c r="P568" s="24">
        <f t="shared" si="8"/>
        <v>43831</v>
      </c>
    </row>
    <row r="569" spans="1:16" ht="12.75" customHeight="1" x14ac:dyDescent="0.4">
      <c r="A569" s="1" t="s">
        <v>542</v>
      </c>
      <c r="B569" s="1" t="s">
        <v>538</v>
      </c>
      <c r="C569" s="1" t="s">
        <v>371</v>
      </c>
      <c r="D569" s="1" t="s">
        <v>936</v>
      </c>
      <c r="E569" s="1" t="s">
        <v>372</v>
      </c>
      <c r="F569" s="1" t="s">
        <v>543</v>
      </c>
      <c r="G569" s="2">
        <v>634</v>
      </c>
      <c r="H569" s="21" t="s">
        <v>335</v>
      </c>
      <c r="I569" s="2">
        <v>0</v>
      </c>
      <c r="J569" s="2">
        <v>21840</v>
      </c>
      <c r="K569" s="2">
        <v>650000</v>
      </c>
      <c r="L569" s="2" t="b">
        <v>1</v>
      </c>
      <c r="M569" s="1" t="s">
        <v>53</v>
      </c>
      <c r="N569" s="3">
        <v>43467</v>
      </c>
      <c r="O569" s="1" t="s">
        <v>23</v>
      </c>
      <c r="P569" s="24">
        <f t="shared" si="8"/>
        <v>43831</v>
      </c>
    </row>
    <row r="570" spans="1:16" ht="12.75" customHeight="1" x14ac:dyDescent="0.4">
      <c r="A570" s="1" t="s">
        <v>27</v>
      </c>
      <c r="B570" s="1" t="s">
        <v>679</v>
      </c>
      <c r="C570" s="1" t="s">
        <v>85</v>
      </c>
      <c r="D570" s="1" t="s">
        <v>86</v>
      </c>
      <c r="E570" s="1" t="s">
        <v>86</v>
      </c>
      <c r="F570" s="1" t="s">
        <v>92</v>
      </c>
      <c r="G570" s="2">
        <v>742</v>
      </c>
      <c r="H570" s="21" t="s">
        <v>688</v>
      </c>
      <c r="I570" s="2">
        <v>0</v>
      </c>
      <c r="J570" s="2">
        <v>10212</v>
      </c>
      <c r="K570" s="2">
        <v>160000</v>
      </c>
      <c r="L570" s="2" t="b">
        <v>1</v>
      </c>
      <c r="M570" s="1" t="s">
        <v>23</v>
      </c>
      <c r="N570" s="3">
        <v>42373</v>
      </c>
      <c r="O570" s="1" t="s">
        <v>23</v>
      </c>
      <c r="P570" s="24">
        <f t="shared" si="8"/>
        <v>43833</v>
      </c>
    </row>
    <row r="571" spans="1:16" ht="12.75" customHeight="1" x14ac:dyDescent="0.4">
      <c r="A571" s="1" t="s">
        <v>27</v>
      </c>
      <c r="B571" s="1" t="s">
        <v>718</v>
      </c>
      <c r="C571" s="1" t="s">
        <v>721</v>
      </c>
      <c r="D571" s="1" t="s">
        <v>936</v>
      </c>
      <c r="E571" s="1" t="s">
        <v>725</v>
      </c>
      <c r="F571" s="1" t="s">
        <v>37</v>
      </c>
      <c r="G571" s="2">
        <v>225</v>
      </c>
      <c r="H571" s="21" t="s">
        <v>688</v>
      </c>
      <c r="I571" s="2">
        <v>0</v>
      </c>
      <c r="J571" s="2">
        <v>15080</v>
      </c>
      <c r="K571" s="2">
        <v>350000</v>
      </c>
      <c r="L571" s="2" t="b">
        <v>1</v>
      </c>
      <c r="M571" s="1" t="s">
        <v>53</v>
      </c>
      <c r="N571" s="3">
        <v>43469</v>
      </c>
      <c r="O571" s="1" t="s">
        <v>23</v>
      </c>
      <c r="P571" s="24">
        <f t="shared" si="8"/>
        <v>43833</v>
      </c>
    </row>
    <row r="572" spans="1:16" ht="12.75" customHeight="1" x14ac:dyDescent="0.4">
      <c r="A572" s="1" t="s">
        <v>170</v>
      </c>
      <c r="B572" s="1" t="s">
        <v>679</v>
      </c>
      <c r="C572" s="1" t="s">
        <v>85</v>
      </c>
      <c r="D572" s="1" t="s">
        <v>86</v>
      </c>
      <c r="E572" s="1" t="s">
        <v>89</v>
      </c>
      <c r="F572" s="1" t="s">
        <v>686</v>
      </c>
      <c r="G572" s="2">
        <v>495</v>
      </c>
      <c r="H572" s="21" t="s">
        <v>683</v>
      </c>
      <c r="I572" s="2">
        <v>0</v>
      </c>
      <c r="J572" s="2">
        <v>7476</v>
      </c>
      <c r="K572" s="2">
        <v>135000</v>
      </c>
      <c r="L572" s="2" t="b">
        <v>0</v>
      </c>
      <c r="M572" s="1" t="s">
        <v>23</v>
      </c>
      <c r="N572" s="3">
        <v>39452</v>
      </c>
      <c r="O572" s="1" t="s">
        <v>23</v>
      </c>
      <c r="P572" s="24">
        <f t="shared" si="8"/>
        <v>43834</v>
      </c>
    </row>
    <row r="573" spans="1:16" ht="12.75" customHeight="1" x14ac:dyDescent="0.4">
      <c r="A573" s="1" t="s">
        <v>123</v>
      </c>
      <c r="B573" s="1" t="s">
        <v>679</v>
      </c>
      <c r="C573" s="1" t="s">
        <v>85</v>
      </c>
      <c r="D573" s="1" t="s">
        <v>86</v>
      </c>
      <c r="E573" s="1" t="s">
        <v>114</v>
      </c>
      <c r="F573" s="1" t="s">
        <v>682</v>
      </c>
      <c r="G573" s="2">
        <v>979</v>
      </c>
      <c r="H573" s="21" t="s">
        <v>683</v>
      </c>
      <c r="I573" s="2">
        <v>0</v>
      </c>
      <c r="J573" s="2">
        <v>11700</v>
      </c>
      <c r="K573" s="2">
        <v>240000</v>
      </c>
      <c r="L573" s="2" t="b">
        <v>0</v>
      </c>
      <c r="M573" s="1" t="s">
        <v>53</v>
      </c>
      <c r="N573" s="3">
        <v>43470</v>
      </c>
      <c r="O573" s="1" t="s">
        <v>23</v>
      </c>
      <c r="P573" s="24">
        <f t="shared" si="8"/>
        <v>43834</v>
      </c>
    </row>
    <row r="574" spans="1:16" ht="12.75" customHeight="1" x14ac:dyDescent="0.4">
      <c r="A574" s="1" t="s">
        <v>514</v>
      </c>
      <c r="B574" s="1" t="s">
        <v>446</v>
      </c>
      <c r="C574" s="1" t="s">
        <v>65</v>
      </c>
      <c r="D574" s="1" t="s">
        <v>935</v>
      </c>
      <c r="E574" s="1" t="s">
        <v>20</v>
      </c>
      <c r="F574" s="1" t="s">
        <v>21</v>
      </c>
      <c r="G574" s="2">
        <v>526</v>
      </c>
      <c r="H574" s="21" t="s">
        <v>515</v>
      </c>
      <c r="I574" s="2">
        <v>0</v>
      </c>
      <c r="J574" s="2">
        <v>17184</v>
      </c>
      <c r="K574" s="2">
        <v>390000</v>
      </c>
      <c r="L574" s="2" t="b">
        <v>1</v>
      </c>
      <c r="M574" s="1" t="s">
        <v>23</v>
      </c>
      <c r="N574" s="3">
        <v>42741</v>
      </c>
      <c r="O574" s="1" t="s">
        <v>23</v>
      </c>
      <c r="P574" s="24">
        <f t="shared" si="8"/>
        <v>43835</v>
      </c>
    </row>
    <row r="575" spans="1:16" ht="12.75" customHeight="1" x14ac:dyDescent="0.4">
      <c r="A575" s="1" t="s">
        <v>347</v>
      </c>
      <c r="B575" s="1" t="s">
        <v>314</v>
      </c>
      <c r="C575" s="1" t="s">
        <v>60</v>
      </c>
      <c r="D575" s="1" t="s">
        <v>936</v>
      </c>
      <c r="E575" s="1" t="s">
        <v>61</v>
      </c>
      <c r="F575" s="1" t="s">
        <v>321</v>
      </c>
      <c r="G575" s="2">
        <v>641</v>
      </c>
      <c r="H575" s="21" t="s">
        <v>348</v>
      </c>
      <c r="I575" s="2">
        <v>0</v>
      </c>
      <c r="J575" s="2">
        <v>22360</v>
      </c>
      <c r="K575" s="2">
        <v>520000</v>
      </c>
      <c r="L575" s="2" t="b">
        <v>0</v>
      </c>
      <c r="M575" s="1" t="s">
        <v>53</v>
      </c>
      <c r="N575" s="3">
        <v>43473</v>
      </c>
      <c r="O575" s="1" t="s">
        <v>23</v>
      </c>
      <c r="P575" s="24">
        <f t="shared" si="8"/>
        <v>43837</v>
      </c>
    </row>
    <row r="576" spans="1:16" ht="12.75" customHeight="1" x14ac:dyDescent="0.4">
      <c r="A576" s="1" t="s">
        <v>83</v>
      </c>
      <c r="B576" s="1" t="s">
        <v>867</v>
      </c>
      <c r="C576" s="1" t="s">
        <v>868</v>
      </c>
      <c r="D576" s="1" t="s">
        <v>869</v>
      </c>
      <c r="E576" s="1" t="s">
        <v>869</v>
      </c>
      <c r="F576" s="1" t="s">
        <v>25</v>
      </c>
      <c r="G576" s="2">
        <v>414</v>
      </c>
      <c r="H576" s="21" t="s">
        <v>879</v>
      </c>
      <c r="I576" s="2">
        <v>0</v>
      </c>
      <c r="J576" s="2">
        <v>8340</v>
      </c>
      <c r="K576" s="2">
        <v>140000</v>
      </c>
      <c r="L576" s="2" t="b">
        <v>1</v>
      </c>
      <c r="M576" s="1" t="s">
        <v>23</v>
      </c>
      <c r="N576" s="3">
        <v>43474</v>
      </c>
      <c r="O576" s="1" t="s">
        <v>23</v>
      </c>
      <c r="P576" s="24">
        <f t="shared" si="8"/>
        <v>43838</v>
      </c>
    </row>
    <row r="577" spans="1:16" ht="12.75" customHeight="1" x14ac:dyDescent="0.4">
      <c r="A577" s="1" t="s">
        <v>440</v>
      </c>
      <c r="B577" s="1" t="s">
        <v>796</v>
      </c>
      <c r="C577" s="1" t="s">
        <v>405</v>
      </c>
      <c r="D577" s="1" t="s">
        <v>935</v>
      </c>
      <c r="E577" s="1" t="s">
        <v>20</v>
      </c>
      <c r="F577" s="1" t="s">
        <v>40</v>
      </c>
      <c r="G577" s="2">
        <v>793</v>
      </c>
      <c r="H577" s="21" t="s">
        <v>383</v>
      </c>
      <c r="I577" s="2">
        <v>0</v>
      </c>
      <c r="J577" s="2">
        <v>16840</v>
      </c>
      <c r="K577" s="2">
        <v>385000</v>
      </c>
      <c r="L577" s="2" t="b">
        <v>1</v>
      </c>
      <c r="M577" s="1" t="s">
        <v>23</v>
      </c>
      <c r="N577" s="3">
        <v>43110</v>
      </c>
      <c r="O577" s="1" t="s">
        <v>23</v>
      </c>
      <c r="P577" s="24">
        <f t="shared" si="8"/>
        <v>43839</v>
      </c>
    </row>
    <row r="578" spans="1:16" ht="12.75" customHeight="1" x14ac:dyDescent="0.4">
      <c r="A578" s="1" t="s">
        <v>382</v>
      </c>
      <c r="B578" s="1" t="s">
        <v>370</v>
      </c>
      <c r="C578" s="1" t="s">
        <v>371</v>
      </c>
      <c r="D578" s="1" t="s">
        <v>936</v>
      </c>
      <c r="E578" s="1" t="s">
        <v>372</v>
      </c>
      <c r="F578" s="1" t="s">
        <v>21</v>
      </c>
      <c r="G578" s="2">
        <v>482</v>
      </c>
      <c r="H578" s="21" t="s">
        <v>383</v>
      </c>
      <c r="I578" s="2">
        <v>0</v>
      </c>
      <c r="J578" s="2">
        <v>19983</v>
      </c>
      <c r="K578" s="2">
        <v>465000</v>
      </c>
      <c r="L578" s="2" t="b">
        <v>1</v>
      </c>
      <c r="M578" s="1" t="s">
        <v>23</v>
      </c>
      <c r="N578" s="3">
        <v>42014</v>
      </c>
      <c r="O578" s="1" t="s">
        <v>23</v>
      </c>
      <c r="P578" s="24">
        <f t="shared" ref="P578:P641" si="9">DATEVALUE(H578)</f>
        <v>43839</v>
      </c>
    </row>
    <row r="579" spans="1:16" ht="12.75" customHeight="1" x14ac:dyDescent="0.4">
      <c r="A579" s="1" t="s">
        <v>278</v>
      </c>
      <c r="B579" s="1" t="s">
        <v>913</v>
      </c>
      <c r="C579" s="1" t="s">
        <v>371</v>
      </c>
      <c r="D579" s="1" t="s">
        <v>936</v>
      </c>
      <c r="E579" s="1" t="s">
        <v>303</v>
      </c>
      <c r="F579" s="1" t="s">
        <v>103</v>
      </c>
      <c r="G579" s="2">
        <v>798</v>
      </c>
      <c r="H579" s="21" t="s">
        <v>914</v>
      </c>
      <c r="I579" s="2">
        <v>0</v>
      </c>
      <c r="J579" s="2">
        <v>27000</v>
      </c>
      <c r="K579" s="2">
        <v>775000</v>
      </c>
      <c r="L579" s="2" t="b">
        <v>0</v>
      </c>
      <c r="M579" s="1" t="s">
        <v>53</v>
      </c>
      <c r="N579" s="3">
        <v>43477</v>
      </c>
      <c r="O579" s="1" t="s">
        <v>23</v>
      </c>
      <c r="P579" s="24">
        <f t="shared" si="9"/>
        <v>43841</v>
      </c>
    </row>
    <row r="580" spans="1:16" ht="12.75" customHeight="1" x14ac:dyDescent="0.4">
      <c r="A580" s="1" t="s">
        <v>27</v>
      </c>
      <c r="B580" s="1" t="s">
        <v>895</v>
      </c>
      <c r="C580" s="1" t="s">
        <v>60</v>
      </c>
      <c r="D580" s="1" t="s">
        <v>936</v>
      </c>
      <c r="E580" s="1" t="s">
        <v>108</v>
      </c>
      <c r="F580" s="1" t="s">
        <v>21</v>
      </c>
      <c r="G580" s="2">
        <v>549</v>
      </c>
      <c r="H580" s="21" t="s">
        <v>897</v>
      </c>
      <c r="I580" s="2">
        <v>0</v>
      </c>
      <c r="J580" s="2">
        <v>24843</v>
      </c>
      <c r="K580" s="2">
        <v>600000</v>
      </c>
      <c r="L580" s="2" t="b">
        <v>0</v>
      </c>
      <c r="M580" s="1" t="s">
        <v>16</v>
      </c>
      <c r="N580" s="3">
        <v>42382</v>
      </c>
      <c r="O580" s="1" t="s">
        <v>23</v>
      </c>
      <c r="P580" s="24">
        <f t="shared" si="9"/>
        <v>43842</v>
      </c>
    </row>
    <row r="581" spans="1:16" ht="12.75" customHeight="1" x14ac:dyDescent="0.4">
      <c r="A581" s="1" t="s">
        <v>380</v>
      </c>
      <c r="B581" s="1" t="s">
        <v>370</v>
      </c>
      <c r="C581" s="1" t="s">
        <v>371</v>
      </c>
      <c r="D581" s="1" t="s">
        <v>936</v>
      </c>
      <c r="E581" s="1" t="s">
        <v>372</v>
      </c>
      <c r="F581" s="1" t="s">
        <v>40</v>
      </c>
      <c r="G581" s="2">
        <v>1003</v>
      </c>
      <c r="H581" s="21" t="s">
        <v>381</v>
      </c>
      <c r="I581" s="2">
        <v>0</v>
      </c>
      <c r="J581" s="2">
        <v>26000</v>
      </c>
      <c r="K581" s="2">
        <v>920000</v>
      </c>
      <c r="L581" s="2" t="b">
        <v>0</v>
      </c>
      <c r="M581" s="1" t="s">
        <v>53</v>
      </c>
      <c r="N581" s="3">
        <v>43479</v>
      </c>
      <c r="O581" s="1" t="s">
        <v>23</v>
      </c>
      <c r="P581" s="24">
        <f t="shared" si="9"/>
        <v>43843</v>
      </c>
    </row>
    <row r="582" spans="1:16" ht="12.75" customHeight="1" x14ac:dyDescent="0.4">
      <c r="A582" s="1" t="s">
        <v>627</v>
      </c>
      <c r="B582" s="1" t="s">
        <v>551</v>
      </c>
      <c r="C582" s="1" t="s">
        <v>68</v>
      </c>
      <c r="D582" s="1" t="s">
        <v>937</v>
      </c>
      <c r="E582" s="1" t="s">
        <v>69</v>
      </c>
      <c r="F582" s="1" t="s">
        <v>72</v>
      </c>
      <c r="G582" s="2">
        <v>840</v>
      </c>
      <c r="H582" s="21" t="s">
        <v>628</v>
      </c>
      <c r="I582" s="2">
        <v>0</v>
      </c>
      <c r="J582" s="2">
        <v>13726</v>
      </c>
      <c r="K582" s="2">
        <v>310000</v>
      </c>
      <c r="L582" s="2" t="b">
        <v>1</v>
      </c>
      <c r="M582" s="1" t="s">
        <v>23</v>
      </c>
      <c r="N582" s="3">
        <v>42384</v>
      </c>
      <c r="O582" s="1" t="s">
        <v>23</v>
      </c>
      <c r="P582" s="24">
        <f t="shared" si="9"/>
        <v>43844</v>
      </c>
    </row>
    <row r="583" spans="1:16" ht="12.75" customHeight="1" x14ac:dyDescent="0.4">
      <c r="A583" s="1" t="s">
        <v>641</v>
      </c>
      <c r="B583" s="1" t="s">
        <v>895</v>
      </c>
      <c r="C583" s="1" t="s">
        <v>60</v>
      </c>
      <c r="D583" s="1" t="s">
        <v>936</v>
      </c>
      <c r="E583" s="1" t="s">
        <v>108</v>
      </c>
      <c r="F583" s="1" t="s">
        <v>40</v>
      </c>
      <c r="G583" s="2">
        <v>770</v>
      </c>
      <c r="H583" s="21" t="s">
        <v>628</v>
      </c>
      <c r="I583" s="2">
        <v>0</v>
      </c>
      <c r="J583" s="2">
        <v>28860</v>
      </c>
      <c r="K583" s="2">
        <v>785000</v>
      </c>
      <c r="L583" s="2" t="b">
        <v>0</v>
      </c>
      <c r="M583" s="1" t="s">
        <v>16</v>
      </c>
      <c r="N583" s="3">
        <v>43115</v>
      </c>
      <c r="O583" s="1" t="s">
        <v>23</v>
      </c>
      <c r="P583" s="24">
        <f t="shared" si="9"/>
        <v>43844</v>
      </c>
    </row>
    <row r="584" spans="1:16" ht="12.75" customHeight="1" x14ac:dyDescent="0.4">
      <c r="A584" s="1" t="s">
        <v>111</v>
      </c>
      <c r="B584" s="1" t="s">
        <v>258</v>
      </c>
      <c r="C584" s="1" t="s">
        <v>259</v>
      </c>
      <c r="D584" s="1" t="s">
        <v>935</v>
      </c>
      <c r="E584" s="1" t="s">
        <v>266</v>
      </c>
      <c r="F584" s="1" t="s">
        <v>261</v>
      </c>
      <c r="G584" s="2">
        <v>702</v>
      </c>
      <c r="H584" s="21" t="s">
        <v>267</v>
      </c>
      <c r="I584" s="2">
        <v>0</v>
      </c>
      <c r="J584" s="2">
        <v>13200</v>
      </c>
      <c r="K584" s="2">
        <v>300000</v>
      </c>
      <c r="L584" s="2" t="b">
        <v>0</v>
      </c>
      <c r="M584" s="1" t="s">
        <v>23</v>
      </c>
      <c r="N584" s="3">
        <v>42385</v>
      </c>
      <c r="O584" s="1" t="s">
        <v>23</v>
      </c>
      <c r="P584" s="24">
        <f t="shared" si="9"/>
        <v>43845</v>
      </c>
    </row>
    <row r="585" spans="1:16" ht="12.75" customHeight="1" x14ac:dyDescent="0.4">
      <c r="A585" s="1" t="s">
        <v>135</v>
      </c>
      <c r="B585" s="1" t="s">
        <v>728</v>
      </c>
      <c r="C585" s="1" t="s">
        <v>81</v>
      </c>
      <c r="D585" s="1" t="s">
        <v>935</v>
      </c>
      <c r="E585" s="1" t="s">
        <v>82</v>
      </c>
      <c r="F585" s="1" t="s">
        <v>103</v>
      </c>
      <c r="G585" s="2">
        <v>827</v>
      </c>
      <c r="H585" s="21" t="s">
        <v>267</v>
      </c>
      <c r="I585" s="2">
        <v>0</v>
      </c>
      <c r="J585" s="2">
        <v>22200</v>
      </c>
      <c r="K585" s="2">
        <v>530000</v>
      </c>
      <c r="L585" s="2" t="b">
        <v>1</v>
      </c>
      <c r="M585" s="1" t="s">
        <v>53</v>
      </c>
      <c r="N585" s="3">
        <v>43481</v>
      </c>
      <c r="O585" s="1" t="s">
        <v>23</v>
      </c>
      <c r="P585" s="24">
        <f t="shared" si="9"/>
        <v>43845</v>
      </c>
    </row>
    <row r="586" spans="1:16" ht="12.75" customHeight="1" x14ac:dyDescent="0.4">
      <c r="A586" s="1" t="s">
        <v>511</v>
      </c>
      <c r="B586" s="1" t="s">
        <v>446</v>
      </c>
      <c r="C586" s="1" t="s">
        <v>65</v>
      </c>
      <c r="D586" s="1" t="s">
        <v>935</v>
      </c>
      <c r="E586" s="1" t="s">
        <v>20</v>
      </c>
      <c r="F586" s="1" t="s">
        <v>37</v>
      </c>
      <c r="G586" s="2">
        <v>250</v>
      </c>
      <c r="H586" s="21" t="s">
        <v>512</v>
      </c>
      <c r="I586" s="2">
        <v>0</v>
      </c>
      <c r="J586" s="2">
        <v>10800</v>
      </c>
      <c r="K586" s="2">
        <v>260000</v>
      </c>
      <c r="L586" s="2" t="b">
        <v>1</v>
      </c>
      <c r="M586" s="1" t="s">
        <v>23</v>
      </c>
      <c r="N586" s="3">
        <v>43483</v>
      </c>
      <c r="O586" s="1" t="s">
        <v>23</v>
      </c>
      <c r="P586" s="24">
        <f t="shared" si="9"/>
        <v>43847</v>
      </c>
    </row>
    <row r="587" spans="1:16" ht="12.75" customHeight="1" x14ac:dyDescent="0.4">
      <c r="A587" s="1" t="s">
        <v>501</v>
      </c>
      <c r="B587" s="1" t="s">
        <v>446</v>
      </c>
      <c r="C587" s="1" t="s">
        <v>65</v>
      </c>
      <c r="D587" s="1" t="s">
        <v>935</v>
      </c>
      <c r="E587" s="1" t="s">
        <v>98</v>
      </c>
      <c r="F587" s="1" t="s">
        <v>37</v>
      </c>
      <c r="G587" s="2">
        <v>254</v>
      </c>
      <c r="H587" s="21" t="s">
        <v>502</v>
      </c>
      <c r="I587" s="2">
        <v>0</v>
      </c>
      <c r="J587" s="2">
        <v>11180</v>
      </c>
      <c r="K587" s="2">
        <v>260000</v>
      </c>
      <c r="L587" s="2" t="b">
        <v>1</v>
      </c>
      <c r="M587" s="1" t="s">
        <v>53</v>
      </c>
      <c r="N587" s="3">
        <v>43484</v>
      </c>
      <c r="O587" s="1" t="s">
        <v>23</v>
      </c>
      <c r="P587" s="24">
        <f t="shared" si="9"/>
        <v>43848</v>
      </c>
    </row>
    <row r="588" spans="1:16" ht="12.75" customHeight="1" x14ac:dyDescent="0.4">
      <c r="A588" s="1" t="s">
        <v>111</v>
      </c>
      <c r="B588" s="1" t="s">
        <v>888</v>
      </c>
      <c r="C588" s="1" t="s">
        <v>16</v>
      </c>
      <c r="D588" s="1" t="s">
        <v>938</v>
      </c>
      <c r="E588" s="1" t="s">
        <v>89</v>
      </c>
      <c r="F588" s="1" t="s">
        <v>890</v>
      </c>
      <c r="G588" s="2">
        <v>638</v>
      </c>
      <c r="H588" s="21" t="s">
        <v>891</v>
      </c>
      <c r="I588" s="2">
        <v>0</v>
      </c>
      <c r="J588" s="2">
        <v>10080</v>
      </c>
      <c r="K588" s="2">
        <v>185000</v>
      </c>
      <c r="L588" s="2" t="b">
        <v>1</v>
      </c>
      <c r="M588" s="1" t="s">
        <v>23</v>
      </c>
      <c r="N588" s="3">
        <v>43120</v>
      </c>
      <c r="O588" s="1" t="s">
        <v>23</v>
      </c>
      <c r="P588" s="24">
        <f t="shared" si="9"/>
        <v>43849</v>
      </c>
    </row>
    <row r="589" spans="1:16" ht="12.75" customHeight="1" x14ac:dyDescent="0.4">
      <c r="A589" s="1" t="s">
        <v>24</v>
      </c>
      <c r="B589" s="1" t="s">
        <v>196</v>
      </c>
      <c r="C589" s="1" t="s">
        <v>197</v>
      </c>
      <c r="D589" s="1" t="s">
        <v>936</v>
      </c>
      <c r="E589" s="1" t="s">
        <v>198</v>
      </c>
      <c r="F589" s="1" t="s">
        <v>21</v>
      </c>
      <c r="G589" s="2">
        <v>397</v>
      </c>
      <c r="H589" s="21" t="s">
        <v>208</v>
      </c>
      <c r="I589" s="2">
        <v>0</v>
      </c>
      <c r="J589" s="2">
        <v>19680</v>
      </c>
      <c r="K589" s="2">
        <v>550000</v>
      </c>
      <c r="L589" s="2" t="b">
        <v>0</v>
      </c>
      <c r="M589" s="1" t="s">
        <v>23</v>
      </c>
      <c r="N589" s="3">
        <v>42756</v>
      </c>
      <c r="O589" s="1" t="s">
        <v>23</v>
      </c>
      <c r="P589" s="24">
        <f t="shared" si="9"/>
        <v>43850</v>
      </c>
    </row>
    <row r="590" spans="1:16" ht="12.75" customHeight="1" x14ac:dyDescent="0.4">
      <c r="A590" s="1" t="s">
        <v>657</v>
      </c>
      <c r="B590" s="1" t="s">
        <v>551</v>
      </c>
      <c r="C590" s="1" t="s">
        <v>68</v>
      </c>
      <c r="D590" s="1" t="s">
        <v>937</v>
      </c>
      <c r="E590" s="1" t="s">
        <v>69</v>
      </c>
      <c r="F590" s="1" t="s">
        <v>70</v>
      </c>
      <c r="G590" s="2">
        <v>1180</v>
      </c>
      <c r="H590" s="21" t="s">
        <v>442</v>
      </c>
      <c r="I590" s="2">
        <v>0</v>
      </c>
      <c r="J590" s="2">
        <v>16668</v>
      </c>
      <c r="K590" s="2">
        <v>375000</v>
      </c>
      <c r="L590" s="2" t="b">
        <v>1</v>
      </c>
      <c r="M590" s="1" t="s">
        <v>53</v>
      </c>
      <c r="N590" s="3">
        <v>43487</v>
      </c>
      <c r="O590" s="1" t="s">
        <v>23</v>
      </c>
      <c r="P590" s="24">
        <f t="shared" si="9"/>
        <v>43851</v>
      </c>
    </row>
    <row r="591" spans="1:16" ht="12.75" customHeight="1" x14ac:dyDescent="0.4">
      <c r="A591" s="1" t="s">
        <v>88</v>
      </c>
      <c r="B591" s="1" t="s">
        <v>415</v>
      </c>
      <c r="C591" s="1" t="s">
        <v>416</v>
      </c>
      <c r="D591" s="1" t="s">
        <v>936</v>
      </c>
      <c r="E591" s="1" t="s">
        <v>424</v>
      </c>
      <c r="F591" s="1" t="s">
        <v>222</v>
      </c>
      <c r="G591" s="2">
        <v>843</v>
      </c>
      <c r="H591" s="21" t="s">
        <v>442</v>
      </c>
      <c r="I591" s="2">
        <v>0</v>
      </c>
      <c r="J591" s="2">
        <v>24108</v>
      </c>
      <c r="K591" s="2">
        <v>825000</v>
      </c>
      <c r="L591" s="2" t="b">
        <v>1</v>
      </c>
      <c r="M591" s="1" t="s">
        <v>23</v>
      </c>
      <c r="N591" s="3">
        <v>43122</v>
      </c>
      <c r="O591" s="1" t="s">
        <v>23</v>
      </c>
      <c r="P591" s="24">
        <f t="shared" si="9"/>
        <v>43851</v>
      </c>
    </row>
    <row r="592" spans="1:16" ht="12.75" customHeight="1" x14ac:dyDescent="0.4">
      <c r="A592" s="1" t="s">
        <v>97</v>
      </c>
      <c r="B592" s="1" t="s">
        <v>667</v>
      </c>
      <c r="C592" s="1" t="s">
        <v>50</v>
      </c>
      <c r="D592" s="1" t="s">
        <v>935</v>
      </c>
      <c r="E592" s="1" t="s">
        <v>51</v>
      </c>
      <c r="F592" s="1" t="s">
        <v>40</v>
      </c>
      <c r="G592" s="2">
        <v>0</v>
      </c>
      <c r="H592" s="21" t="s">
        <v>671</v>
      </c>
      <c r="I592" s="2">
        <v>0</v>
      </c>
      <c r="J592" s="2">
        <v>12324</v>
      </c>
      <c r="K592" s="2">
        <v>315000</v>
      </c>
      <c r="L592" s="2" t="b">
        <v>0</v>
      </c>
      <c r="M592" s="1" t="s">
        <v>16</v>
      </c>
      <c r="N592" s="3">
        <v>43124</v>
      </c>
      <c r="O592" s="1" t="s">
        <v>23</v>
      </c>
      <c r="P592" s="24">
        <f t="shared" si="9"/>
        <v>43853</v>
      </c>
    </row>
    <row r="593" spans="1:16" ht="12.75" customHeight="1" x14ac:dyDescent="0.4">
      <c r="A593" s="1" t="s">
        <v>329</v>
      </c>
      <c r="B593" s="1" t="s">
        <v>314</v>
      </c>
      <c r="C593" s="1" t="s">
        <v>60</v>
      </c>
      <c r="D593" s="1" t="s">
        <v>936</v>
      </c>
      <c r="E593" s="1" t="s">
        <v>61</v>
      </c>
      <c r="F593" s="1" t="s">
        <v>315</v>
      </c>
      <c r="G593" s="2">
        <v>431</v>
      </c>
      <c r="H593" s="21" t="s">
        <v>330</v>
      </c>
      <c r="I593" s="2">
        <v>0</v>
      </c>
      <c r="J593" s="2">
        <v>19308</v>
      </c>
      <c r="K593" s="2">
        <v>415000</v>
      </c>
      <c r="L593" s="2" t="b">
        <v>1</v>
      </c>
      <c r="M593" s="1" t="s">
        <v>23</v>
      </c>
      <c r="N593" s="3">
        <v>42762</v>
      </c>
      <c r="O593" s="1" t="s">
        <v>23</v>
      </c>
      <c r="P593" s="24">
        <f t="shared" si="9"/>
        <v>43856</v>
      </c>
    </row>
    <row r="594" spans="1:16" ht="12.75" customHeight="1" x14ac:dyDescent="0.4">
      <c r="A594" s="1" t="s">
        <v>29</v>
      </c>
      <c r="B594" s="1" t="s">
        <v>888</v>
      </c>
      <c r="C594" s="1" t="s">
        <v>16</v>
      </c>
      <c r="D594" s="1" t="s">
        <v>938</v>
      </c>
      <c r="E594" s="1" t="s">
        <v>89</v>
      </c>
      <c r="F594" s="1" t="s">
        <v>890</v>
      </c>
      <c r="G594" s="2">
        <v>760</v>
      </c>
      <c r="H594" s="21" t="s">
        <v>182</v>
      </c>
      <c r="I594" s="2">
        <v>0</v>
      </c>
      <c r="J594" s="2">
        <v>9600</v>
      </c>
      <c r="K594" s="2">
        <v>185000</v>
      </c>
      <c r="L594" s="2" t="b">
        <v>1</v>
      </c>
      <c r="M594" s="1" t="s">
        <v>23</v>
      </c>
      <c r="N594" s="3">
        <v>42763</v>
      </c>
      <c r="O594" s="1" t="s">
        <v>23</v>
      </c>
      <c r="P594" s="24">
        <f t="shared" si="9"/>
        <v>43857</v>
      </c>
    </row>
    <row r="595" spans="1:16" ht="12.75" customHeight="1" x14ac:dyDescent="0.4">
      <c r="A595" s="1" t="s">
        <v>181</v>
      </c>
      <c r="B595" s="1" t="s">
        <v>154</v>
      </c>
      <c r="C595" s="1" t="s">
        <v>161</v>
      </c>
      <c r="D595" s="1" t="s">
        <v>156</v>
      </c>
      <c r="E595" s="1" t="s">
        <v>69</v>
      </c>
      <c r="F595" s="1" t="s">
        <v>40</v>
      </c>
      <c r="G595" s="2">
        <v>462</v>
      </c>
      <c r="H595" s="21" t="s">
        <v>182</v>
      </c>
      <c r="I595" s="2">
        <v>0</v>
      </c>
      <c r="J595" s="2">
        <v>11100</v>
      </c>
      <c r="K595" s="2">
        <v>240000</v>
      </c>
      <c r="L595" s="2" t="b">
        <v>1</v>
      </c>
      <c r="M595" s="1" t="s">
        <v>53</v>
      </c>
      <c r="N595" s="3">
        <v>43493</v>
      </c>
      <c r="O595" s="1" t="s">
        <v>23</v>
      </c>
      <c r="P595" s="24">
        <f t="shared" si="9"/>
        <v>43857</v>
      </c>
    </row>
    <row r="596" spans="1:16" ht="12.75" customHeight="1" x14ac:dyDescent="0.4">
      <c r="A596" s="1" t="s">
        <v>29</v>
      </c>
      <c r="B596" s="1" t="s">
        <v>18</v>
      </c>
      <c r="C596" s="1" t="s">
        <v>19</v>
      </c>
      <c r="D596" s="1" t="s">
        <v>82</v>
      </c>
      <c r="E596" s="1" t="s">
        <v>20</v>
      </c>
      <c r="F596" s="1" t="s">
        <v>25</v>
      </c>
      <c r="G596" s="2">
        <v>408</v>
      </c>
      <c r="H596" s="21" t="s">
        <v>30</v>
      </c>
      <c r="I596" s="2">
        <v>0</v>
      </c>
      <c r="J596" s="2">
        <v>10800</v>
      </c>
      <c r="K596" s="2">
        <v>190000</v>
      </c>
      <c r="L596" s="2" t="b">
        <v>1</v>
      </c>
      <c r="M596" s="1" t="s">
        <v>23</v>
      </c>
      <c r="N596" s="3">
        <v>40939</v>
      </c>
      <c r="O596" s="1" t="s">
        <v>23</v>
      </c>
      <c r="P596" s="24">
        <f t="shared" si="9"/>
        <v>43860</v>
      </c>
    </row>
    <row r="597" spans="1:16" ht="12.75" customHeight="1" x14ac:dyDescent="0.4">
      <c r="A597" s="1" t="s">
        <v>88</v>
      </c>
      <c r="B597" s="1" t="s">
        <v>551</v>
      </c>
      <c r="C597" s="1" t="s">
        <v>68</v>
      </c>
      <c r="D597" s="1" t="s">
        <v>937</v>
      </c>
      <c r="E597" s="1" t="s">
        <v>69</v>
      </c>
      <c r="F597" s="1" t="s">
        <v>72</v>
      </c>
      <c r="G597" s="2">
        <v>930</v>
      </c>
      <c r="H597" s="21" t="s">
        <v>30</v>
      </c>
      <c r="I597" s="2">
        <v>0</v>
      </c>
      <c r="J597" s="2">
        <v>13620</v>
      </c>
      <c r="K597" s="2">
        <v>310000</v>
      </c>
      <c r="L597" s="2" t="b">
        <v>1</v>
      </c>
      <c r="M597" s="1" t="s">
        <v>23</v>
      </c>
      <c r="N597" s="3">
        <v>39844</v>
      </c>
      <c r="O597" s="1" t="s">
        <v>23</v>
      </c>
      <c r="P597" s="24">
        <f t="shared" si="9"/>
        <v>43860</v>
      </c>
    </row>
    <row r="598" spans="1:16" ht="12.75" customHeight="1" x14ac:dyDescent="0.4">
      <c r="A598" s="1" t="s">
        <v>437</v>
      </c>
      <c r="B598" s="1" t="s">
        <v>415</v>
      </c>
      <c r="C598" s="1" t="s">
        <v>416</v>
      </c>
      <c r="D598" s="1" t="s">
        <v>936</v>
      </c>
      <c r="E598" s="1" t="s">
        <v>424</v>
      </c>
      <c r="F598" s="1" t="s">
        <v>21</v>
      </c>
      <c r="G598" s="2">
        <v>730</v>
      </c>
      <c r="H598" s="21" t="s">
        <v>30</v>
      </c>
      <c r="I598" s="2">
        <v>0</v>
      </c>
      <c r="J598" s="2">
        <v>23364</v>
      </c>
      <c r="K598" s="2">
        <v>710000</v>
      </c>
      <c r="L598" s="2" t="b">
        <v>1</v>
      </c>
      <c r="M598" s="1" t="s">
        <v>23</v>
      </c>
      <c r="N598" s="3">
        <v>40298</v>
      </c>
      <c r="O598" s="1" t="s">
        <v>23</v>
      </c>
      <c r="P598" s="24">
        <f t="shared" si="9"/>
        <v>43860</v>
      </c>
    </row>
    <row r="599" spans="1:16" ht="12.75" customHeight="1" x14ac:dyDescent="0.4">
      <c r="A599" s="1" t="s">
        <v>44</v>
      </c>
      <c r="B599" s="1" t="s">
        <v>698</v>
      </c>
      <c r="C599" s="1" t="s">
        <v>85</v>
      </c>
      <c r="D599" s="1" t="s">
        <v>86</v>
      </c>
      <c r="E599" s="1" t="s">
        <v>89</v>
      </c>
      <c r="F599" s="1" t="s">
        <v>701</v>
      </c>
      <c r="G599" s="2">
        <v>301</v>
      </c>
      <c r="H599" s="21" t="s">
        <v>33</v>
      </c>
      <c r="I599" s="2">
        <v>0</v>
      </c>
      <c r="J599" s="2">
        <v>7020</v>
      </c>
      <c r="K599" s="2">
        <v>95000</v>
      </c>
      <c r="L599" s="2" t="b">
        <v>1</v>
      </c>
      <c r="M599" s="1" t="s">
        <v>53</v>
      </c>
      <c r="N599" s="3">
        <v>43497</v>
      </c>
      <c r="O599" s="1" t="s">
        <v>23</v>
      </c>
      <c r="P599" s="24">
        <f t="shared" si="9"/>
        <v>43861</v>
      </c>
    </row>
    <row r="600" spans="1:16" ht="12.75" customHeight="1" x14ac:dyDescent="0.4">
      <c r="A600" s="1" t="s">
        <v>115</v>
      </c>
      <c r="B600" s="1" t="s">
        <v>867</v>
      </c>
      <c r="C600" s="1" t="s">
        <v>868</v>
      </c>
      <c r="D600" s="1" t="s">
        <v>869</v>
      </c>
      <c r="E600" s="1" t="s">
        <v>427</v>
      </c>
      <c r="F600" s="1" t="s">
        <v>261</v>
      </c>
      <c r="G600" s="2">
        <v>754</v>
      </c>
      <c r="H600" s="21" t="s">
        <v>33</v>
      </c>
      <c r="I600" s="2">
        <v>0</v>
      </c>
      <c r="J600" s="2">
        <v>10200</v>
      </c>
      <c r="K600" s="2">
        <v>175000</v>
      </c>
      <c r="L600" s="2" t="b">
        <v>0</v>
      </c>
      <c r="M600" s="1" t="s">
        <v>23</v>
      </c>
      <c r="N600" s="3">
        <v>41671</v>
      </c>
      <c r="O600" s="1" t="s">
        <v>23</v>
      </c>
      <c r="P600" s="24">
        <f t="shared" si="9"/>
        <v>43861</v>
      </c>
    </row>
    <row r="601" spans="1:16" ht="12.75" customHeight="1" x14ac:dyDescent="0.4">
      <c r="A601" s="1" t="s">
        <v>39</v>
      </c>
      <c r="B601" s="1" t="s">
        <v>698</v>
      </c>
      <c r="C601" s="1" t="s">
        <v>85</v>
      </c>
      <c r="D601" s="1" t="s">
        <v>86</v>
      </c>
      <c r="E601" s="1" t="s">
        <v>86</v>
      </c>
      <c r="F601" s="1" t="s">
        <v>703</v>
      </c>
      <c r="G601" s="2">
        <v>861</v>
      </c>
      <c r="H601" s="21" t="s">
        <v>33</v>
      </c>
      <c r="I601" s="2">
        <v>0</v>
      </c>
      <c r="J601" s="2">
        <v>10740</v>
      </c>
      <c r="K601" s="2">
        <v>210000</v>
      </c>
      <c r="L601" s="2" t="b">
        <v>0</v>
      </c>
      <c r="M601" s="1" t="s">
        <v>23</v>
      </c>
      <c r="N601" s="3">
        <v>42767</v>
      </c>
      <c r="O601" s="1" t="s">
        <v>23</v>
      </c>
      <c r="P601" s="24">
        <f t="shared" si="9"/>
        <v>43861</v>
      </c>
    </row>
    <row r="602" spans="1:16" ht="12.75" customHeight="1" x14ac:dyDescent="0.4">
      <c r="A602" s="1" t="s">
        <v>31</v>
      </c>
      <c r="B602" s="1" t="s">
        <v>32</v>
      </c>
      <c r="C602" s="1" t="s">
        <v>19</v>
      </c>
      <c r="D602" s="1" t="s">
        <v>82</v>
      </c>
      <c r="E602" s="1" t="s">
        <v>20</v>
      </c>
      <c r="F602" s="1" t="s">
        <v>21</v>
      </c>
      <c r="G602" s="2">
        <v>434</v>
      </c>
      <c r="H602" s="21" t="s">
        <v>33</v>
      </c>
      <c r="I602" s="2">
        <v>0</v>
      </c>
      <c r="J602" s="2">
        <v>11436</v>
      </c>
      <c r="K602" s="2">
        <v>220000</v>
      </c>
      <c r="L602" s="2" t="b">
        <v>0</v>
      </c>
      <c r="M602" s="1" t="s">
        <v>23</v>
      </c>
      <c r="N602" s="3">
        <v>43132</v>
      </c>
      <c r="O602" s="1" t="s">
        <v>23</v>
      </c>
      <c r="P602" s="24">
        <f t="shared" si="9"/>
        <v>43861</v>
      </c>
    </row>
    <row r="603" spans="1:16" ht="12.75" customHeight="1" x14ac:dyDescent="0.4">
      <c r="A603" s="1" t="s">
        <v>325</v>
      </c>
      <c r="B603" s="1" t="s">
        <v>667</v>
      </c>
      <c r="C603" s="1" t="s">
        <v>50</v>
      </c>
      <c r="D603" s="1" t="s">
        <v>935</v>
      </c>
      <c r="E603" s="1" t="s">
        <v>51</v>
      </c>
      <c r="F603" s="1" t="s">
        <v>40</v>
      </c>
      <c r="G603" s="2">
        <v>0</v>
      </c>
      <c r="H603" s="21" t="s">
        <v>33</v>
      </c>
      <c r="I603" s="2">
        <v>0</v>
      </c>
      <c r="J603" s="2">
        <v>12000</v>
      </c>
      <c r="K603" s="2">
        <v>315000</v>
      </c>
      <c r="L603" s="2" t="b">
        <v>0</v>
      </c>
      <c r="M603" s="1" t="s">
        <v>23</v>
      </c>
      <c r="N603" s="3">
        <v>42767</v>
      </c>
      <c r="O603" s="1" t="s">
        <v>23</v>
      </c>
      <c r="P603" s="24">
        <f t="shared" si="9"/>
        <v>43861</v>
      </c>
    </row>
    <row r="604" spans="1:16" ht="12.75" customHeight="1" x14ac:dyDescent="0.4">
      <c r="A604" s="1" t="s">
        <v>476</v>
      </c>
      <c r="B604" s="1" t="s">
        <v>446</v>
      </c>
      <c r="C604" s="1" t="s">
        <v>65</v>
      </c>
      <c r="D604" s="1" t="s">
        <v>935</v>
      </c>
      <c r="E604" s="1" t="s">
        <v>20</v>
      </c>
      <c r="F604" s="1" t="s">
        <v>37</v>
      </c>
      <c r="G604" s="2">
        <v>253</v>
      </c>
      <c r="H604" s="21" t="s">
        <v>33</v>
      </c>
      <c r="I604" s="2">
        <v>0</v>
      </c>
      <c r="J604" s="2">
        <v>12612</v>
      </c>
      <c r="K604" s="2">
        <v>260000</v>
      </c>
      <c r="L604" s="2" t="b">
        <v>1</v>
      </c>
      <c r="M604" s="1" t="s">
        <v>23</v>
      </c>
      <c r="N604" s="3">
        <v>38073</v>
      </c>
      <c r="O604" s="1" t="s">
        <v>23</v>
      </c>
      <c r="P604" s="24">
        <f t="shared" si="9"/>
        <v>43861</v>
      </c>
    </row>
    <row r="605" spans="1:16" ht="12.75" customHeight="1" x14ac:dyDescent="0.4">
      <c r="A605" s="1" t="s">
        <v>150</v>
      </c>
      <c r="B605" s="1" t="s">
        <v>258</v>
      </c>
      <c r="C605" s="1" t="s">
        <v>264</v>
      </c>
      <c r="D605" s="1" t="s">
        <v>935</v>
      </c>
      <c r="E605" s="1" t="s">
        <v>260</v>
      </c>
      <c r="F605" s="1" t="s">
        <v>261</v>
      </c>
      <c r="G605" s="2">
        <v>763</v>
      </c>
      <c r="H605" s="21" t="s">
        <v>33</v>
      </c>
      <c r="I605" s="2">
        <v>0</v>
      </c>
      <c r="J605" s="2">
        <v>14400</v>
      </c>
      <c r="K605" s="2">
        <v>300000</v>
      </c>
      <c r="L605" s="2" t="b">
        <v>1</v>
      </c>
      <c r="M605" s="1" t="s">
        <v>53</v>
      </c>
      <c r="N605" s="3">
        <v>43497</v>
      </c>
      <c r="O605" s="1" t="s">
        <v>23</v>
      </c>
      <c r="P605" s="24">
        <f t="shared" si="9"/>
        <v>43861</v>
      </c>
    </row>
    <row r="606" spans="1:16" ht="12.75" customHeight="1" x14ac:dyDescent="0.4">
      <c r="A606" s="1" t="s">
        <v>142</v>
      </c>
      <c r="B606" s="1" t="s">
        <v>864</v>
      </c>
      <c r="C606" s="1" t="s">
        <v>113</v>
      </c>
      <c r="D606" s="1" t="s">
        <v>935</v>
      </c>
      <c r="E606" s="1" t="s">
        <v>114</v>
      </c>
      <c r="F606" s="1" t="s">
        <v>21</v>
      </c>
      <c r="G606" s="2">
        <v>427</v>
      </c>
      <c r="H606" s="21" t="s">
        <v>33</v>
      </c>
      <c r="I606" s="2">
        <v>0</v>
      </c>
      <c r="J606" s="2">
        <v>14560</v>
      </c>
      <c r="K606" s="2">
        <v>300000</v>
      </c>
      <c r="L606" s="2" t="b">
        <v>0</v>
      </c>
      <c r="M606" s="1" t="s">
        <v>53</v>
      </c>
      <c r="N606" s="3">
        <v>43497</v>
      </c>
      <c r="O606" s="1" t="s">
        <v>23</v>
      </c>
      <c r="P606" s="24">
        <f t="shared" si="9"/>
        <v>43861</v>
      </c>
    </row>
    <row r="607" spans="1:16" ht="12.75" customHeight="1" x14ac:dyDescent="0.4">
      <c r="A607" s="1" t="s">
        <v>379</v>
      </c>
      <c r="B607" s="1" t="s">
        <v>551</v>
      </c>
      <c r="C607" s="1" t="s">
        <v>68</v>
      </c>
      <c r="D607" s="1" t="s">
        <v>937</v>
      </c>
      <c r="E607" s="1" t="s">
        <v>69</v>
      </c>
      <c r="F607" s="1" t="s">
        <v>75</v>
      </c>
      <c r="G607" s="2">
        <v>985</v>
      </c>
      <c r="H607" s="21" t="s">
        <v>33</v>
      </c>
      <c r="I607" s="2">
        <v>0</v>
      </c>
      <c r="J607" s="2">
        <v>17376</v>
      </c>
      <c r="K607" s="2">
        <v>350000</v>
      </c>
      <c r="L607" s="2" t="b">
        <v>1</v>
      </c>
      <c r="M607" s="1" t="s">
        <v>23</v>
      </c>
      <c r="N607" s="3">
        <v>41671</v>
      </c>
      <c r="O607" s="1" t="s">
        <v>23</v>
      </c>
      <c r="P607" s="24">
        <f t="shared" si="9"/>
        <v>43861</v>
      </c>
    </row>
    <row r="608" spans="1:16" ht="12.75" customHeight="1" x14ac:dyDescent="0.4">
      <c r="A608" s="1" t="s">
        <v>617</v>
      </c>
      <c r="B608" s="1" t="s">
        <v>551</v>
      </c>
      <c r="C608" s="1" t="s">
        <v>68</v>
      </c>
      <c r="D608" s="1" t="s">
        <v>937</v>
      </c>
      <c r="E608" s="1" t="s">
        <v>69</v>
      </c>
      <c r="F608" s="1" t="s">
        <v>70</v>
      </c>
      <c r="G608" s="2">
        <v>1040</v>
      </c>
      <c r="H608" s="21" t="s">
        <v>33</v>
      </c>
      <c r="I608" s="2">
        <v>0</v>
      </c>
      <c r="J608" s="2">
        <v>17640</v>
      </c>
      <c r="K608" s="2">
        <v>375000</v>
      </c>
      <c r="L608" s="2" t="b">
        <v>1</v>
      </c>
      <c r="M608" s="1" t="s">
        <v>23</v>
      </c>
      <c r="N608" s="3">
        <v>43132</v>
      </c>
      <c r="O608" s="1" t="s">
        <v>23</v>
      </c>
      <c r="P608" s="24">
        <f t="shared" si="9"/>
        <v>43861</v>
      </c>
    </row>
    <row r="609" spans="1:16" ht="12.75" customHeight="1" x14ac:dyDescent="0.4">
      <c r="A609" s="1" t="s">
        <v>128</v>
      </c>
      <c r="B609" s="1" t="s">
        <v>895</v>
      </c>
      <c r="C609" s="1" t="s">
        <v>60</v>
      </c>
      <c r="D609" s="1" t="s">
        <v>936</v>
      </c>
      <c r="E609" s="1" t="s">
        <v>108</v>
      </c>
      <c r="F609" s="1" t="s">
        <v>21</v>
      </c>
      <c r="G609" s="2">
        <v>558</v>
      </c>
      <c r="H609" s="21" t="s">
        <v>33</v>
      </c>
      <c r="I609" s="2">
        <v>0</v>
      </c>
      <c r="J609" s="2">
        <v>22724</v>
      </c>
      <c r="K609" s="2">
        <v>600000</v>
      </c>
      <c r="L609" s="2" t="b">
        <v>0</v>
      </c>
      <c r="M609" s="1" t="s">
        <v>16</v>
      </c>
      <c r="N609" s="3">
        <v>43131</v>
      </c>
      <c r="O609" s="1" t="s">
        <v>23</v>
      </c>
      <c r="P609" s="24">
        <f t="shared" si="9"/>
        <v>43861</v>
      </c>
    </row>
    <row r="610" spans="1:16" ht="12.75" customHeight="1" x14ac:dyDescent="0.4">
      <c r="A610" s="1" t="s">
        <v>229</v>
      </c>
      <c r="B610" s="1" t="s">
        <v>224</v>
      </c>
      <c r="C610" s="1" t="s">
        <v>225</v>
      </c>
      <c r="D610" s="1" t="s">
        <v>935</v>
      </c>
      <c r="E610" s="1" t="s">
        <v>122</v>
      </c>
      <c r="F610" s="1" t="s">
        <v>222</v>
      </c>
      <c r="G610" s="2">
        <v>917</v>
      </c>
      <c r="H610" s="21" t="s">
        <v>33</v>
      </c>
      <c r="I610" s="2">
        <v>0</v>
      </c>
      <c r="J610" s="2">
        <v>23400</v>
      </c>
      <c r="K610" s="2">
        <v>620500</v>
      </c>
      <c r="L610" s="2" t="b">
        <v>0</v>
      </c>
      <c r="M610" s="1" t="s">
        <v>23</v>
      </c>
      <c r="N610" s="3">
        <v>43132</v>
      </c>
      <c r="O610" s="1" t="s">
        <v>23</v>
      </c>
      <c r="P610" s="24">
        <f t="shared" si="9"/>
        <v>43861</v>
      </c>
    </row>
    <row r="611" spans="1:16" ht="12.75" customHeight="1" x14ac:dyDescent="0.4">
      <c r="A611" s="1" t="s">
        <v>35</v>
      </c>
      <c r="B611" s="1" t="s">
        <v>386</v>
      </c>
      <c r="C611" s="1" t="s">
        <v>387</v>
      </c>
      <c r="D611" s="1" t="s">
        <v>935</v>
      </c>
      <c r="E611" s="1" t="s">
        <v>102</v>
      </c>
      <c r="F611" s="1" t="s">
        <v>40</v>
      </c>
      <c r="G611" s="2">
        <v>821</v>
      </c>
      <c r="H611" s="21" t="s">
        <v>33</v>
      </c>
      <c r="I611" s="2">
        <v>0</v>
      </c>
      <c r="J611" s="2">
        <v>24646</v>
      </c>
      <c r="K611" s="2">
        <v>750000</v>
      </c>
      <c r="L611" s="2" t="b">
        <v>0</v>
      </c>
      <c r="M611" s="1" t="s">
        <v>23</v>
      </c>
      <c r="N611" s="3">
        <v>42036</v>
      </c>
      <c r="O611" s="1" t="s">
        <v>23</v>
      </c>
      <c r="P611" s="24">
        <f t="shared" si="9"/>
        <v>43861</v>
      </c>
    </row>
    <row r="612" spans="1:16" ht="12.75" customHeight="1" x14ac:dyDescent="0.4">
      <c r="A612" s="1" t="s">
        <v>166</v>
      </c>
      <c r="B612" s="1" t="s">
        <v>224</v>
      </c>
      <c r="C612" s="1" t="s">
        <v>225</v>
      </c>
      <c r="D612" s="1" t="s">
        <v>935</v>
      </c>
      <c r="E612" s="1" t="s">
        <v>122</v>
      </c>
      <c r="F612" s="1" t="s">
        <v>40</v>
      </c>
      <c r="G612" s="2">
        <v>717</v>
      </c>
      <c r="H612" s="21" t="s">
        <v>33</v>
      </c>
      <c r="I612" s="2">
        <v>0</v>
      </c>
      <c r="J612" s="2">
        <v>24900</v>
      </c>
      <c r="K612" s="2">
        <v>530000</v>
      </c>
      <c r="L612" s="2" t="b">
        <v>0</v>
      </c>
      <c r="M612" s="1" t="s">
        <v>23</v>
      </c>
      <c r="N612" s="3">
        <v>43132</v>
      </c>
      <c r="O612" s="1" t="s">
        <v>23</v>
      </c>
      <c r="P612" s="24">
        <f t="shared" si="9"/>
        <v>43861</v>
      </c>
    </row>
    <row r="613" spans="1:16" ht="12.75" customHeight="1" x14ac:dyDescent="0.4">
      <c r="A613" s="1" t="s">
        <v>170</v>
      </c>
      <c r="B613" s="1" t="s">
        <v>386</v>
      </c>
      <c r="C613" s="1" t="s">
        <v>387</v>
      </c>
      <c r="D613" s="1" t="s">
        <v>935</v>
      </c>
      <c r="E613" s="1" t="s">
        <v>102</v>
      </c>
      <c r="F613" s="1" t="s">
        <v>103</v>
      </c>
      <c r="G613" s="2">
        <v>847</v>
      </c>
      <c r="H613" s="21" t="s">
        <v>33</v>
      </c>
      <c r="I613" s="2">
        <v>0</v>
      </c>
      <c r="J613" s="2">
        <v>27090</v>
      </c>
      <c r="K613" s="2">
        <v>770000</v>
      </c>
      <c r="L613" s="2" t="b">
        <v>0</v>
      </c>
      <c r="M613" s="1" t="s">
        <v>23</v>
      </c>
      <c r="N613" s="3">
        <v>43132</v>
      </c>
      <c r="O613" s="1" t="s">
        <v>23</v>
      </c>
      <c r="P613" s="24">
        <f t="shared" si="9"/>
        <v>43861</v>
      </c>
    </row>
    <row r="614" spans="1:16" ht="12.75" customHeight="1" x14ac:dyDescent="0.4">
      <c r="A614" s="1" t="s">
        <v>29</v>
      </c>
      <c r="B614" s="1" t="s">
        <v>895</v>
      </c>
      <c r="C614" s="1" t="s">
        <v>60</v>
      </c>
      <c r="D614" s="1" t="s">
        <v>936</v>
      </c>
      <c r="E614" s="1" t="s">
        <v>108</v>
      </c>
      <c r="F614" s="1" t="s">
        <v>21</v>
      </c>
      <c r="G614" s="2">
        <v>623</v>
      </c>
      <c r="H614" s="21" t="s">
        <v>33</v>
      </c>
      <c r="I614" s="2">
        <v>0</v>
      </c>
      <c r="J614" s="2">
        <v>50960</v>
      </c>
      <c r="K614" s="2">
        <v>600000</v>
      </c>
      <c r="L614" s="2" t="b">
        <v>0</v>
      </c>
      <c r="M614" s="1" t="s">
        <v>16</v>
      </c>
      <c r="N614" s="4">
        <v>43509</v>
      </c>
      <c r="O614" s="1" t="s">
        <v>23</v>
      </c>
      <c r="P614" s="24">
        <f t="shared" si="9"/>
        <v>43861</v>
      </c>
    </row>
    <row r="615" spans="1:16" ht="12.75" customHeight="1" x14ac:dyDescent="0.4">
      <c r="A615" s="1" t="s">
        <v>142</v>
      </c>
      <c r="B615" s="1" t="s">
        <v>881</v>
      </c>
      <c r="C615" s="1" t="s">
        <v>105</v>
      </c>
      <c r="D615" s="1" t="s">
        <v>82</v>
      </c>
      <c r="E615" s="1" t="s">
        <v>98</v>
      </c>
      <c r="F615" s="1" t="s">
        <v>40</v>
      </c>
      <c r="G615" s="2">
        <v>660</v>
      </c>
      <c r="H615" s="21" t="s">
        <v>882</v>
      </c>
      <c r="I615" s="2">
        <v>0</v>
      </c>
      <c r="J615" s="2">
        <v>16380</v>
      </c>
      <c r="K615" s="2">
        <v>370000</v>
      </c>
      <c r="L615" s="2" t="b">
        <v>1</v>
      </c>
      <c r="M615" s="1" t="s">
        <v>23</v>
      </c>
      <c r="N615" s="4">
        <v>43133</v>
      </c>
      <c r="O615" s="1" t="s">
        <v>23</v>
      </c>
      <c r="P615" s="24">
        <f t="shared" si="9"/>
        <v>43862</v>
      </c>
    </row>
    <row r="616" spans="1:16" ht="12.75" customHeight="1" x14ac:dyDescent="0.4">
      <c r="A616" s="1" t="s">
        <v>29</v>
      </c>
      <c r="B616" s="1" t="s">
        <v>224</v>
      </c>
      <c r="C616" s="1" t="s">
        <v>225</v>
      </c>
      <c r="D616" s="1" t="s">
        <v>935</v>
      </c>
      <c r="E616" s="1" t="s">
        <v>122</v>
      </c>
      <c r="F616" s="1" t="s">
        <v>40</v>
      </c>
      <c r="G616" s="2">
        <v>659</v>
      </c>
      <c r="H616" s="21" t="s">
        <v>244</v>
      </c>
      <c r="I616" s="2">
        <v>0</v>
      </c>
      <c r="J616" s="2">
        <v>21999</v>
      </c>
      <c r="K616" s="2">
        <v>530000</v>
      </c>
      <c r="L616" s="2" t="b">
        <v>0</v>
      </c>
      <c r="M616" s="1" t="s">
        <v>23</v>
      </c>
      <c r="N616" s="4">
        <v>43134</v>
      </c>
      <c r="O616" s="1" t="s">
        <v>23</v>
      </c>
      <c r="P616" s="24">
        <f t="shared" si="9"/>
        <v>43863</v>
      </c>
    </row>
    <row r="617" spans="1:16" ht="12.75" customHeight="1" x14ac:dyDescent="0.4">
      <c r="A617" s="1" t="s">
        <v>663</v>
      </c>
      <c r="B617" s="1" t="s">
        <v>796</v>
      </c>
      <c r="C617" s="1" t="s">
        <v>405</v>
      </c>
      <c r="D617" s="1" t="s">
        <v>935</v>
      </c>
      <c r="E617" s="1" t="s">
        <v>98</v>
      </c>
      <c r="F617" s="1" t="s">
        <v>40</v>
      </c>
      <c r="G617" s="2">
        <v>775</v>
      </c>
      <c r="H617" s="21" t="s">
        <v>217</v>
      </c>
      <c r="I617" s="2">
        <v>0</v>
      </c>
      <c r="J617" s="2">
        <v>16692</v>
      </c>
      <c r="K617" s="2">
        <v>385000</v>
      </c>
      <c r="L617" s="2" t="b">
        <v>1</v>
      </c>
      <c r="M617" s="1" t="s">
        <v>23</v>
      </c>
      <c r="N617" s="4">
        <v>43136</v>
      </c>
      <c r="O617" s="1" t="s">
        <v>23</v>
      </c>
      <c r="P617" s="24">
        <f t="shared" si="9"/>
        <v>43865</v>
      </c>
    </row>
    <row r="618" spans="1:16" ht="12.75" customHeight="1" x14ac:dyDescent="0.4">
      <c r="A618" s="1" t="s">
        <v>44</v>
      </c>
      <c r="B618" s="1" t="s">
        <v>211</v>
      </c>
      <c r="C618" s="1" t="s">
        <v>197</v>
      </c>
      <c r="D618" s="1" t="s">
        <v>936</v>
      </c>
      <c r="E618" s="1" t="s">
        <v>198</v>
      </c>
      <c r="F618" s="1" t="s">
        <v>216</v>
      </c>
      <c r="G618" s="2">
        <v>520</v>
      </c>
      <c r="H618" s="21" t="s">
        <v>217</v>
      </c>
      <c r="I618" s="2">
        <v>0</v>
      </c>
      <c r="J618" s="2">
        <v>20760</v>
      </c>
      <c r="K618" s="2">
        <v>695000</v>
      </c>
      <c r="L618" s="2" t="b">
        <v>0</v>
      </c>
      <c r="M618" s="1" t="s">
        <v>23</v>
      </c>
      <c r="N618" s="4">
        <v>42771</v>
      </c>
      <c r="O618" s="1" t="s">
        <v>23</v>
      </c>
      <c r="P618" s="24">
        <f t="shared" si="9"/>
        <v>43865</v>
      </c>
    </row>
    <row r="619" spans="1:16" ht="12.75" customHeight="1" x14ac:dyDescent="0.4">
      <c r="A619" s="1" t="s">
        <v>356</v>
      </c>
      <c r="B619" s="1" t="s">
        <v>314</v>
      </c>
      <c r="C619" s="1" t="s">
        <v>60</v>
      </c>
      <c r="D619" s="1" t="s">
        <v>936</v>
      </c>
      <c r="E619" s="1" t="s">
        <v>61</v>
      </c>
      <c r="F619" s="1" t="s">
        <v>321</v>
      </c>
      <c r="G619" s="2">
        <v>626</v>
      </c>
      <c r="H619" s="21" t="s">
        <v>357</v>
      </c>
      <c r="I619" s="2">
        <v>0</v>
      </c>
      <c r="J619" s="2">
        <v>23400</v>
      </c>
      <c r="K619" s="2">
        <v>520000</v>
      </c>
      <c r="L619" s="2" t="b">
        <v>0</v>
      </c>
      <c r="M619" s="1" t="s">
        <v>23</v>
      </c>
      <c r="N619" s="4">
        <v>42989</v>
      </c>
      <c r="O619" s="1" t="s">
        <v>23</v>
      </c>
      <c r="P619" s="24">
        <f t="shared" si="9"/>
        <v>43866</v>
      </c>
    </row>
    <row r="620" spans="1:16" ht="12.75" customHeight="1" x14ac:dyDescent="0.4">
      <c r="A620" s="1" t="s">
        <v>380</v>
      </c>
      <c r="B620" s="1" t="s">
        <v>538</v>
      </c>
      <c r="C620" s="1" t="s">
        <v>371</v>
      </c>
      <c r="D620" s="1" t="s">
        <v>936</v>
      </c>
      <c r="E620" s="1" t="s">
        <v>372</v>
      </c>
      <c r="F620" s="1" t="s">
        <v>539</v>
      </c>
      <c r="G620" s="2">
        <v>608</v>
      </c>
      <c r="H620" s="21" t="s">
        <v>357</v>
      </c>
      <c r="I620" s="2">
        <v>0</v>
      </c>
      <c r="J620" s="2">
        <v>23400</v>
      </c>
      <c r="K620" s="2">
        <v>675000</v>
      </c>
      <c r="L620" s="2" t="b">
        <v>1</v>
      </c>
      <c r="M620" s="1" t="s">
        <v>53</v>
      </c>
      <c r="N620" s="4">
        <v>43502</v>
      </c>
      <c r="O620" s="1" t="s">
        <v>23</v>
      </c>
      <c r="P620" s="24">
        <f t="shared" si="9"/>
        <v>43866</v>
      </c>
    </row>
    <row r="621" spans="1:16" ht="12.75" customHeight="1" x14ac:dyDescent="0.4">
      <c r="A621" s="1" t="s">
        <v>271</v>
      </c>
      <c r="B621" s="1" t="s">
        <v>895</v>
      </c>
      <c r="C621" s="1" t="s">
        <v>60</v>
      </c>
      <c r="D621" s="1" t="s">
        <v>936</v>
      </c>
      <c r="E621" s="1" t="s">
        <v>108</v>
      </c>
      <c r="F621" s="1" t="s">
        <v>40</v>
      </c>
      <c r="G621" s="2">
        <v>785</v>
      </c>
      <c r="H621" s="21" t="s">
        <v>910</v>
      </c>
      <c r="I621" s="2">
        <v>0</v>
      </c>
      <c r="J621" s="2">
        <v>27300</v>
      </c>
      <c r="K621" s="2">
        <v>785000</v>
      </c>
      <c r="L621" s="2" t="b">
        <v>0</v>
      </c>
      <c r="M621" s="1" t="s">
        <v>16</v>
      </c>
      <c r="N621" s="4">
        <v>42774</v>
      </c>
      <c r="O621" s="1" t="s">
        <v>23</v>
      </c>
      <c r="P621" s="24">
        <f t="shared" si="9"/>
        <v>43868</v>
      </c>
    </row>
    <row r="622" spans="1:16" ht="12.75" customHeight="1" x14ac:dyDescent="0.4">
      <c r="A622" s="1" t="s">
        <v>445</v>
      </c>
      <c r="B622" s="1" t="s">
        <v>446</v>
      </c>
      <c r="C622" s="1" t="s">
        <v>65</v>
      </c>
      <c r="D622" s="1" t="s">
        <v>935</v>
      </c>
      <c r="E622" s="1" t="s">
        <v>20</v>
      </c>
      <c r="F622" s="1" t="s">
        <v>37</v>
      </c>
      <c r="G622" s="2">
        <v>270</v>
      </c>
      <c r="H622" s="21" t="s">
        <v>305</v>
      </c>
      <c r="I622" s="2">
        <v>0</v>
      </c>
      <c r="J622" s="2">
        <v>12456</v>
      </c>
      <c r="K622" s="2">
        <v>260000</v>
      </c>
      <c r="L622" s="2" t="b">
        <v>0</v>
      </c>
      <c r="M622" s="1" t="s">
        <v>23</v>
      </c>
      <c r="N622" s="4">
        <v>43140</v>
      </c>
      <c r="O622" s="1" t="s">
        <v>23</v>
      </c>
      <c r="P622" s="24">
        <f t="shared" si="9"/>
        <v>43869</v>
      </c>
    </row>
    <row r="623" spans="1:16" ht="12.75" customHeight="1" x14ac:dyDescent="0.4">
      <c r="A623" s="1" t="s">
        <v>27</v>
      </c>
      <c r="B623" s="1" t="s">
        <v>551</v>
      </c>
      <c r="C623" s="1" t="s">
        <v>68</v>
      </c>
      <c r="D623" s="1" t="s">
        <v>937</v>
      </c>
      <c r="E623" s="1" t="s">
        <v>69</v>
      </c>
      <c r="F623" s="1" t="s">
        <v>72</v>
      </c>
      <c r="G623" s="2">
        <v>490</v>
      </c>
      <c r="H623" s="21" t="s">
        <v>305</v>
      </c>
      <c r="I623" s="2">
        <v>0</v>
      </c>
      <c r="J623" s="2">
        <v>13800</v>
      </c>
      <c r="K623" s="2">
        <v>310000</v>
      </c>
      <c r="L623" s="2" t="b">
        <v>0</v>
      </c>
      <c r="M623" s="1" t="s">
        <v>23</v>
      </c>
      <c r="N623" s="4">
        <v>43140</v>
      </c>
      <c r="O623" s="1" t="s">
        <v>23</v>
      </c>
      <c r="P623" s="24">
        <f t="shared" si="9"/>
        <v>43869</v>
      </c>
    </row>
    <row r="624" spans="1:16" ht="12.75" customHeight="1" x14ac:dyDescent="0.4">
      <c r="A624" s="1" t="s">
        <v>31</v>
      </c>
      <c r="B624" s="1" t="s">
        <v>300</v>
      </c>
      <c r="C624" s="1" t="s">
        <v>55</v>
      </c>
      <c r="D624" s="1" t="s">
        <v>935</v>
      </c>
      <c r="E624" s="1" t="s">
        <v>56</v>
      </c>
      <c r="F624" s="1" t="s">
        <v>40</v>
      </c>
      <c r="G624" s="2">
        <v>688</v>
      </c>
      <c r="H624" s="21" t="s">
        <v>305</v>
      </c>
      <c r="I624" s="2">
        <v>0</v>
      </c>
      <c r="J624" s="2">
        <v>15576</v>
      </c>
      <c r="K624" s="2">
        <v>385000</v>
      </c>
      <c r="L624" s="2" t="b">
        <v>0</v>
      </c>
      <c r="M624" s="1" t="s">
        <v>23</v>
      </c>
      <c r="N624" s="4">
        <v>41891</v>
      </c>
      <c r="O624" s="1" t="s">
        <v>23</v>
      </c>
      <c r="P624" s="24">
        <f t="shared" si="9"/>
        <v>43869</v>
      </c>
    </row>
    <row r="625" spans="1:16" ht="12.75" customHeight="1" x14ac:dyDescent="0.4">
      <c r="A625" s="1" t="s">
        <v>457</v>
      </c>
      <c r="B625" s="1" t="s">
        <v>446</v>
      </c>
      <c r="C625" s="1" t="s">
        <v>65</v>
      </c>
      <c r="D625" s="1" t="s">
        <v>935</v>
      </c>
      <c r="E625" s="1" t="s">
        <v>20</v>
      </c>
      <c r="F625" s="1" t="s">
        <v>40</v>
      </c>
      <c r="G625" s="2">
        <v>781</v>
      </c>
      <c r="H625" s="21" t="s">
        <v>305</v>
      </c>
      <c r="I625" s="2">
        <v>0</v>
      </c>
      <c r="J625" s="2">
        <v>20400</v>
      </c>
      <c r="K625" s="2">
        <v>500000</v>
      </c>
      <c r="L625" s="2" t="b">
        <v>1</v>
      </c>
      <c r="M625" s="1" t="s">
        <v>53</v>
      </c>
      <c r="N625" s="4">
        <v>43505</v>
      </c>
      <c r="O625" s="1" t="s">
        <v>23</v>
      </c>
      <c r="P625" s="24">
        <f t="shared" si="9"/>
        <v>43869</v>
      </c>
    </row>
    <row r="626" spans="1:16" ht="12.75" customHeight="1" x14ac:dyDescent="0.4">
      <c r="A626" s="1" t="s">
        <v>31</v>
      </c>
      <c r="B626" s="1" t="s">
        <v>781</v>
      </c>
      <c r="C626" s="1" t="s">
        <v>782</v>
      </c>
      <c r="D626" s="1" t="s">
        <v>935</v>
      </c>
      <c r="E626" s="1" t="s">
        <v>102</v>
      </c>
      <c r="F626" s="1" t="s">
        <v>40</v>
      </c>
      <c r="G626" s="2">
        <v>830</v>
      </c>
      <c r="H626" s="21" t="s">
        <v>305</v>
      </c>
      <c r="I626" s="2">
        <v>0</v>
      </c>
      <c r="J626" s="2">
        <v>20706</v>
      </c>
      <c r="K626" s="2">
        <v>680000</v>
      </c>
      <c r="L626" s="2" t="b">
        <v>0</v>
      </c>
      <c r="M626" s="1" t="s">
        <v>23</v>
      </c>
      <c r="N626" s="4">
        <v>43140</v>
      </c>
      <c r="O626" s="1" t="s">
        <v>23</v>
      </c>
      <c r="P626" s="24">
        <f t="shared" si="9"/>
        <v>43869</v>
      </c>
    </row>
    <row r="627" spans="1:16" ht="12.75" customHeight="1" x14ac:dyDescent="0.4">
      <c r="A627" s="1" t="s">
        <v>291</v>
      </c>
      <c r="B627" s="1" t="s">
        <v>258</v>
      </c>
      <c r="C627" s="1" t="s">
        <v>264</v>
      </c>
      <c r="D627" s="1" t="s">
        <v>935</v>
      </c>
      <c r="E627" s="1" t="s">
        <v>260</v>
      </c>
      <c r="F627" s="1" t="s">
        <v>261</v>
      </c>
      <c r="G627" s="2">
        <v>772</v>
      </c>
      <c r="H627" s="21" t="s">
        <v>292</v>
      </c>
      <c r="I627" s="2">
        <v>0</v>
      </c>
      <c r="J627" s="2">
        <v>14620</v>
      </c>
      <c r="K627" s="2">
        <v>300000</v>
      </c>
      <c r="L627" s="2" t="b">
        <v>1</v>
      </c>
      <c r="M627" s="1" t="s">
        <v>23</v>
      </c>
      <c r="N627" s="4">
        <v>42776</v>
      </c>
      <c r="O627" s="1" t="s">
        <v>23</v>
      </c>
      <c r="P627" s="24">
        <f t="shared" si="9"/>
        <v>43870</v>
      </c>
    </row>
    <row r="628" spans="1:16" ht="12.75" customHeight="1" x14ac:dyDescent="0.4">
      <c r="A628" s="1" t="s">
        <v>555</v>
      </c>
      <c r="B628" s="1" t="s">
        <v>551</v>
      </c>
      <c r="C628" s="1" t="s">
        <v>68</v>
      </c>
      <c r="D628" s="1" t="s">
        <v>937</v>
      </c>
      <c r="E628" s="1" t="s">
        <v>69</v>
      </c>
      <c r="F628" s="1" t="s">
        <v>72</v>
      </c>
      <c r="G628" s="2">
        <v>454</v>
      </c>
      <c r="H628" s="21" t="s">
        <v>292</v>
      </c>
      <c r="I628" s="2">
        <v>0</v>
      </c>
      <c r="J628" s="2">
        <v>15576</v>
      </c>
      <c r="K628" s="2">
        <v>310000</v>
      </c>
      <c r="L628" s="2" t="b">
        <v>1</v>
      </c>
      <c r="M628" s="1" t="s">
        <v>23</v>
      </c>
      <c r="N628" s="4">
        <v>42776</v>
      </c>
      <c r="O628" s="1" t="s">
        <v>23</v>
      </c>
      <c r="P628" s="24">
        <f t="shared" si="9"/>
        <v>43870</v>
      </c>
    </row>
    <row r="629" spans="1:16" ht="12.75" customHeight="1" x14ac:dyDescent="0.4">
      <c r="A629" s="1" t="s">
        <v>229</v>
      </c>
      <c r="B629" s="1" t="s">
        <v>867</v>
      </c>
      <c r="C629" s="1" t="s">
        <v>868</v>
      </c>
      <c r="D629" s="1" t="s">
        <v>869</v>
      </c>
      <c r="E629" s="1" t="s">
        <v>869</v>
      </c>
      <c r="F629" s="1" t="s">
        <v>870</v>
      </c>
      <c r="G629" s="2">
        <v>754</v>
      </c>
      <c r="H629" s="21" t="s">
        <v>880</v>
      </c>
      <c r="I629" s="2">
        <v>0</v>
      </c>
      <c r="J629" s="2">
        <v>11100</v>
      </c>
      <c r="K629" s="2">
        <v>175000</v>
      </c>
      <c r="L629" s="2" t="b">
        <v>1</v>
      </c>
      <c r="M629" s="1" t="s">
        <v>23</v>
      </c>
      <c r="N629" s="4">
        <v>43508</v>
      </c>
      <c r="O629" s="1" t="s">
        <v>23</v>
      </c>
      <c r="P629" s="24">
        <f t="shared" si="9"/>
        <v>43872</v>
      </c>
    </row>
    <row r="630" spans="1:16" ht="12.75" customHeight="1" x14ac:dyDescent="0.4">
      <c r="A630" s="1" t="s">
        <v>27</v>
      </c>
      <c r="B630" s="1" t="s">
        <v>766</v>
      </c>
      <c r="C630" s="1" t="s">
        <v>121</v>
      </c>
      <c r="D630" s="1" t="s">
        <v>936</v>
      </c>
      <c r="E630" s="1" t="s">
        <v>427</v>
      </c>
      <c r="F630" s="1" t="s">
        <v>72</v>
      </c>
      <c r="G630" s="2">
        <v>728</v>
      </c>
      <c r="H630" s="21" t="s">
        <v>768</v>
      </c>
      <c r="I630" s="2">
        <v>0</v>
      </c>
      <c r="J630" s="2">
        <v>37700</v>
      </c>
      <c r="K630" s="2">
        <v>1100000</v>
      </c>
      <c r="L630" s="2" t="b">
        <v>0</v>
      </c>
      <c r="M630" s="1" t="s">
        <v>53</v>
      </c>
      <c r="N630" s="4">
        <v>43509</v>
      </c>
      <c r="O630" s="1" t="s">
        <v>23</v>
      </c>
      <c r="P630" s="24">
        <f t="shared" si="9"/>
        <v>43873</v>
      </c>
    </row>
    <row r="631" spans="1:16" ht="12.75" customHeight="1" x14ac:dyDescent="0.4">
      <c r="A631" s="1" t="s">
        <v>39</v>
      </c>
      <c r="B631" s="1" t="s">
        <v>888</v>
      </c>
      <c r="C631" s="1" t="s">
        <v>16</v>
      </c>
      <c r="D631" s="1" t="s">
        <v>938</v>
      </c>
      <c r="E631" s="1" t="s">
        <v>89</v>
      </c>
      <c r="F631" s="1" t="s">
        <v>783</v>
      </c>
      <c r="G631" s="2">
        <v>563</v>
      </c>
      <c r="H631" s="21" t="s">
        <v>395</v>
      </c>
      <c r="I631" s="2">
        <v>0</v>
      </c>
      <c r="J631" s="2">
        <v>9300</v>
      </c>
      <c r="K631" s="2">
        <v>170000</v>
      </c>
      <c r="L631" s="2" t="b">
        <v>1</v>
      </c>
      <c r="M631" s="1" t="s">
        <v>23</v>
      </c>
      <c r="N631" s="4">
        <v>43510</v>
      </c>
      <c r="O631" s="1" t="s">
        <v>23</v>
      </c>
      <c r="P631" s="24">
        <f t="shared" si="9"/>
        <v>43874</v>
      </c>
    </row>
    <row r="632" spans="1:16" ht="12.75" customHeight="1" x14ac:dyDescent="0.4">
      <c r="A632" s="1" t="s">
        <v>48</v>
      </c>
      <c r="B632" s="1" t="s">
        <v>551</v>
      </c>
      <c r="C632" s="1" t="s">
        <v>68</v>
      </c>
      <c r="D632" s="1" t="s">
        <v>937</v>
      </c>
      <c r="E632" s="1" t="s">
        <v>69</v>
      </c>
      <c r="F632" s="1" t="s">
        <v>70</v>
      </c>
      <c r="G632" s="2">
        <v>1070</v>
      </c>
      <c r="H632" s="21" t="s">
        <v>395</v>
      </c>
      <c r="I632" s="2">
        <v>0</v>
      </c>
      <c r="J632" s="2">
        <v>17472</v>
      </c>
      <c r="K632" s="2">
        <v>375000</v>
      </c>
      <c r="L632" s="2" t="b">
        <v>1</v>
      </c>
      <c r="M632" s="1" t="s">
        <v>23</v>
      </c>
      <c r="N632" s="4">
        <v>43418</v>
      </c>
      <c r="O632" s="1" t="s">
        <v>23</v>
      </c>
      <c r="P632" s="24">
        <f t="shared" si="9"/>
        <v>43874</v>
      </c>
    </row>
    <row r="633" spans="1:16" ht="12.75" customHeight="1" x14ac:dyDescent="0.4">
      <c r="A633" s="1" t="s">
        <v>135</v>
      </c>
      <c r="B633" s="1" t="s">
        <v>386</v>
      </c>
      <c r="C633" s="1" t="s">
        <v>387</v>
      </c>
      <c r="D633" s="1" t="s">
        <v>935</v>
      </c>
      <c r="E633" s="1" t="s">
        <v>102</v>
      </c>
      <c r="F633" s="1" t="s">
        <v>40</v>
      </c>
      <c r="G633" s="2">
        <v>836</v>
      </c>
      <c r="H633" s="21" t="s">
        <v>395</v>
      </c>
      <c r="I633" s="2">
        <v>0</v>
      </c>
      <c r="J633" s="2">
        <v>20540</v>
      </c>
      <c r="K633" s="2">
        <v>750000</v>
      </c>
      <c r="L633" s="2" t="b">
        <v>0</v>
      </c>
      <c r="M633" s="1" t="s">
        <v>23</v>
      </c>
      <c r="N633" s="4">
        <v>43510</v>
      </c>
      <c r="O633" s="1" t="s">
        <v>23</v>
      </c>
      <c r="P633" s="24">
        <f t="shared" si="9"/>
        <v>43874</v>
      </c>
    </row>
    <row r="634" spans="1:16" ht="12.75" customHeight="1" x14ac:dyDescent="0.4">
      <c r="A634" s="1" t="s">
        <v>88</v>
      </c>
      <c r="B634" s="1" t="s">
        <v>772</v>
      </c>
      <c r="C634" s="1" t="s">
        <v>773</v>
      </c>
      <c r="D634" s="1" t="s">
        <v>935</v>
      </c>
      <c r="E634" s="1" t="s">
        <v>102</v>
      </c>
      <c r="F634" s="1" t="s">
        <v>21</v>
      </c>
      <c r="G634" s="2">
        <v>625</v>
      </c>
      <c r="H634" s="21" t="s">
        <v>239</v>
      </c>
      <c r="I634" s="2">
        <v>0</v>
      </c>
      <c r="J634" s="2">
        <v>17940</v>
      </c>
      <c r="K634" s="2">
        <v>440000</v>
      </c>
      <c r="L634" s="2" t="b">
        <v>0</v>
      </c>
      <c r="M634" s="1" t="s">
        <v>23</v>
      </c>
      <c r="N634" s="4">
        <v>43511</v>
      </c>
      <c r="O634" s="1" t="s">
        <v>23</v>
      </c>
      <c r="P634" s="24">
        <f t="shared" si="9"/>
        <v>43875</v>
      </c>
    </row>
    <row r="635" spans="1:16" ht="12.75" customHeight="1" x14ac:dyDescent="0.4">
      <c r="A635" s="1" t="s">
        <v>238</v>
      </c>
      <c r="B635" s="1" t="s">
        <v>224</v>
      </c>
      <c r="C635" s="1" t="s">
        <v>225</v>
      </c>
      <c r="D635" s="1" t="s">
        <v>935</v>
      </c>
      <c r="E635" s="1" t="s">
        <v>122</v>
      </c>
      <c r="F635" s="1" t="s">
        <v>200</v>
      </c>
      <c r="G635" s="2">
        <v>699</v>
      </c>
      <c r="H635" s="21" t="s">
        <v>239</v>
      </c>
      <c r="I635" s="2">
        <v>0</v>
      </c>
      <c r="J635" s="2">
        <v>19380</v>
      </c>
      <c r="K635" s="2">
        <v>445500</v>
      </c>
      <c r="L635" s="2" t="b">
        <v>0</v>
      </c>
      <c r="M635" s="1" t="s">
        <v>23</v>
      </c>
      <c r="N635" s="4">
        <v>43146</v>
      </c>
      <c r="O635" s="1" t="s">
        <v>23</v>
      </c>
      <c r="P635" s="24">
        <f t="shared" si="9"/>
        <v>43875</v>
      </c>
    </row>
    <row r="636" spans="1:16" ht="12.75" customHeight="1" x14ac:dyDescent="0.4">
      <c r="A636" s="1" t="s">
        <v>192</v>
      </c>
      <c r="B636" s="1" t="s">
        <v>698</v>
      </c>
      <c r="C636" s="1" t="s">
        <v>85</v>
      </c>
      <c r="D636" s="1" t="s">
        <v>86</v>
      </c>
      <c r="E636" s="1" t="s">
        <v>427</v>
      </c>
      <c r="F636" s="1" t="s">
        <v>96</v>
      </c>
      <c r="G636" s="2">
        <v>861</v>
      </c>
      <c r="H636" s="21" t="s">
        <v>685</v>
      </c>
      <c r="I636" s="2">
        <v>0</v>
      </c>
      <c r="J636" s="2">
        <v>11280</v>
      </c>
      <c r="K636" s="2">
        <v>230000</v>
      </c>
      <c r="L636" s="2" t="b">
        <v>0</v>
      </c>
      <c r="M636" s="1" t="s">
        <v>23</v>
      </c>
      <c r="N636" s="4">
        <v>43147</v>
      </c>
      <c r="O636" s="1" t="s">
        <v>23</v>
      </c>
      <c r="P636" s="24">
        <f t="shared" si="9"/>
        <v>43876</v>
      </c>
    </row>
    <row r="637" spans="1:16" ht="12.75" customHeight="1" x14ac:dyDescent="0.4">
      <c r="A637" s="1" t="s">
        <v>97</v>
      </c>
      <c r="B637" s="1" t="s">
        <v>679</v>
      </c>
      <c r="C637" s="1" t="s">
        <v>85</v>
      </c>
      <c r="D637" s="1" t="s">
        <v>86</v>
      </c>
      <c r="E637" s="1" t="s">
        <v>86</v>
      </c>
      <c r="F637" s="1" t="s">
        <v>684</v>
      </c>
      <c r="G637" s="2">
        <v>861</v>
      </c>
      <c r="H637" s="21" t="s">
        <v>685</v>
      </c>
      <c r="I637" s="2">
        <v>0</v>
      </c>
      <c r="J637" s="2">
        <v>11430</v>
      </c>
      <c r="K637" s="2">
        <v>185000</v>
      </c>
      <c r="L637" s="2" t="b">
        <v>1</v>
      </c>
      <c r="M637" s="1" t="s">
        <v>23</v>
      </c>
      <c r="N637" s="4">
        <v>43147</v>
      </c>
      <c r="O637" s="1" t="s">
        <v>23</v>
      </c>
      <c r="P637" s="24">
        <f t="shared" si="9"/>
        <v>43876</v>
      </c>
    </row>
    <row r="638" spans="1:16" ht="12.75" customHeight="1" x14ac:dyDescent="0.4">
      <c r="A638" s="1" t="s">
        <v>166</v>
      </c>
      <c r="B638" s="1" t="s">
        <v>728</v>
      </c>
      <c r="C638" s="1" t="s">
        <v>81</v>
      </c>
      <c r="D638" s="1" t="s">
        <v>935</v>
      </c>
      <c r="E638" s="1" t="s">
        <v>82</v>
      </c>
      <c r="F638" s="1" t="s">
        <v>103</v>
      </c>
      <c r="G638" s="2">
        <v>840</v>
      </c>
      <c r="H638" s="21" t="s">
        <v>743</v>
      </c>
      <c r="I638" s="2">
        <v>0</v>
      </c>
      <c r="J638" s="2">
        <v>21000</v>
      </c>
      <c r="K638" s="2">
        <v>530000</v>
      </c>
      <c r="L638" s="2" t="b">
        <v>1</v>
      </c>
      <c r="M638" s="1" t="s">
        <v>53</v>
      </c>
      <c r="N638" s="4">
        <v>43514</v>
      </c>
      <c r="O638" s="1" t="s">
        <v>23</v>
      </c>
      <c r="P638" s="24">
        <f t="shared" si="9"/>
        <v>43878</v>
      </c>
    </row>
    <row r="639" spans="1:16" ht="12.75" customHeight="1" x14ac:dyDescent="0.4">
      <c r="A639" s="1" t="s">
        <v>227</v>
      </c>
      <c r="B639" s="1" t="s">
        <v>744</v>
      </c>
      <c r="C639" s="1" t="s">
        <v>745</v>
      </c>
      <c r="D639" s="1" t="s">
        <v>935</v>
      </c>
      <c r="E639" s="1" t="s">
        <v>102</v>
      </c>
      <c r="F639" s="1" t="s">
        <v>40</v>
      </c>
      <c r="G639" s="2">
        <v>843</v>
      </c>
      <c r="H639" s="21" t="s">
        <v>743</v>
      </c>
      <c r="I639" s="2">
        <v>0</v>
      </c>
      <c r="J639" s="2">
        <v>21000</v>
      </c>
      <c r="K639" s="2">
        <v>514000</v>
      </c>
      <c r="L639" s="2" t="b">
        <v>0</v>
      </c>
      <c r="M639" s="1" t="s">
        <v>23</v>
      </c>
      <c r="N639" s="4">
        <v>43514</v>
      </c>
      <c r="O639" s="1" t="s">
        <v>23</v>
      </c>
      <c r="P639" s="24">
        <f t="shared" si="9"/>
        <v>43878</v>
      </c>
    </row>
    <row r="640" spans="1:16" ht="12.75" customHeight="1" x14ac:dyDescent="0.4">
      <c r="A640" s="1" t="s">
        <v>418</v>
      </c>
      <c r="B640" s="1" t="s">
        <v>895</v>
      </c>
      <c r="C640" s="1" t="s">
        <v>60</v>
      </c>
      <c r="D640" s="1" t="s">
        <v>936</v>
      </c>
      <c r="E640" s="1" t="s">
        <v>108</v>
      </c>
      <c r="F640" s="1" t="s">
        <v>110</v>
      </c>
      <c r="G640" s="2">
        <v>1462</v>
      </c>
      <c r="H640" s="21" t="s">
        <v>743</v>
      </c>
      <c r="I640" s="2">
        <v>0</v>
      </c>
      <c r="J640" s="2">
        <v>45500</v>
      </c>
      <c r="K640" s="2">
        <v>2040000</v>
      </c>
      <c r="L640" s="2" t="b">
        <v>0</v>
      </c>
      <c r="M640" s="1" t="s">
        <v>16</v>
      </c>
      <c r="N640" s="4">
        <v>43422</v>
      </c>
      <c r="O640" s="1" t="s">
        <v>23</v>
      </c>
      <c r="P640" s="24">
        <f t="shared" si="9"/>
        <v>43878</v>
      </c>
    </row>
    <row r="641" spans="1:16" ht="12.75" customHeight="1" x14ac:dyDescent="0.4">
      <c r="A641" s="1" t="s">
        <v>248</v>
      </c>
      <c r="B641" s="1" t="s">
        <v>867</v>
      </c>
      <c r="C641" s="1" t="s">
        <v>868</v>
      </c>
      <c r="D641" s="1" t="s">
        <v>869</v>
      </c>
      <c r="E641" s="1" t="s">
        <v>114</v>
      </c>
      <c r="F641" s="1" t="s">
        <v>274</v>
      </c>
      <c r="G641" s="2">
        <v>441</v>
      </c>
      <c r="H641" s="21" t="s">
        <v>228</v>
      </c>
      <c r="I641" s="2">
        <v>0</v>
      </c>
      <c r="J641" s="2">
        <v>8880</v>
      </c>
      <c r="K641" s="2">
        <v>140000</v>
      </c>
      <c r="L641" s="2" t="b">
        <v>0</v>
      </c>
      <c r="M641" s="1" t="s">
        <v>23</v>
      </c>
      <c r="N641" s="4">
        <v>43516</v>
      </c>
      <c r="O641" s="1" t="s">
        <v>23</v>
      </c>
      <c r="P641" s="24">
        <f t="shared" si="9"/>
        <v>43880</v>
      </c>
    </row>
    <row r="642" spans="1:16" ht="12.75" customHeight="1" x14ac:dyDescent="0.4">
      <c r="A642" s="1" t="s">
        <v>227</v>
      </c>
      <c r="B642" s="1" t="s">
        <v>224</v>
      </c>
      <c r="C642" s="1" t="s">
        <v>225</v>
      </c>
      <c r="D642" s="1" t="s">
        <v>935</v>
      </c>
      <c r="E642" s="1" t="s">
        <v>122</v>
      </c>
      <c r="F642" s="1" t="s">
        <v>21</v>
      </c>
      <c r="G642" s="2">
        <v>481</v>
      </c>
      <c r="H642" s="21" t="s">
        <v>228</v>
      </c>
      <c r="I642" s="2">
        <v>0</v>
      </c>
      <c r="J642" s="2">
        <v>19200</v>
      </c>
      <c r="K642" s="2">
        <v>380000</v>
      </c>
      <c r="L642" s="2" t="b">
        <v>0</v>
      </c>
      <c r="M642" s="1" t="s">
        <v>23</v>
      </c>
      <c r="N642" s="4">
        <v>43151</v>
      </c>
      <c r="O642" s="1" t="s">
        <v>23</v>
      </c>
      <c r="P642" s="24">
        <f t="shared" ref="P642:P705" si="10">DATEVALUE(H642)</f>
        <v>43880</v>
      </c>
    </row>
    <row r="643" spans="1:16" ht="12.75" customHeight="1" x14ac:dyDescent="0.4">
      <c r="A643" s="1" t="s">
        <v>35</v>
      </c>
      <c r="B643" s="1" t="s">
        <v>538</v>
      </c>
      <c r="C643" s="1" t="s">
        <v>371</v>
      </c>
      <c r="D643" s="1" t="s">
        <v>936</v>
      </c>
      <c r="E643" s="1" t="s">
        <v>303</v>
      </c>
      <c r="F643" s="1" t="s">
        <v>543</v>
      </c>
      <c r="G643" s="2">
        <v>595</v>
      </c>
      <c r="H643" s="21" t="s">
        <v>547</v>
      </c>
      <c r="I643" s="2">
        <v>0</v>
      </c>
      <c r="J643" s="2">
        <v>22100</v>
      </c>
      <c r="K643" s="2">
        <v>650000</v>
      </c>
      <c r="L643" s="2" t="b">
        <v>0</v>
      </c>
      <c r="M643" s="1" t="s">
        <v>53</v>
      </c>
      <c r="N643" s="4">
        <v>43517</v>
      </c>
      <c r="O643" s="1" t="s">
        <v>23</v>
      </c>
      <c r="P643" s="24">
        <f t="shared" si="10"/>
        <v>43881</v>
      </c>
    </row>
    <row r="644" spans="1:16" ht="12.75" customHeight="1" x14ac:dyDescent="0.4">
      <c r="A644" s="1" t="s">
        <v>24</v>
      </c>
      <c r="B644" s="1" t="s">
        <v>386</v>
      </c>
      <c r="C644" s="1" t="s">
        <v>387</v>
      </c>
      <c r="D644" s="1" t="s">
        <v>935</v>
      </c>
      <c r="E644" s="1" t="s">
        <v>102</v>
      </c>
      <c r="F644" s="1" t="s">
        <v>40</v>
      </c>
      <c r="G644" s="2">
        <v>904</v>
      </c>
      <c r="H644" s="21" t="s">
        <v>388</v>
      </c>
      <c r="I644" s="2">
        <v>0</v>
      </c>
      <c r="J644" s="2">
        <v>22567</v>
      </c>
      <c r="K644" s="2">
        <v>750000</v>
      </c>
      <c r="L644" s="2" t="b">
        <v>0</v>
      </c>
      <c r="M644" s="1" t="s">
        <v>23</v>
      </c>
      <c r="N644" s="4">
        <v>42057</v>
      </c>
      <c r="O644" s="1" t="s">
        <v>23</v>
      </c>
      <c r="P644" s="24">
        <f t="shared" si="10"/>
        <v>43882</v>
      </c>
    </row>
    <row r="645" spans="1:16" ht="12.75" customHeight="1" x14ac:dyDescent="0.4">
      <c r="A645" s="1" t="s">
        <v>35</v>
      </c>
      <c r="B645" s="1" t="s">
        <v>32</v>
      </c>
      <c r="C645" s="1" t="s">
        <v>19</v>
      </c>
      <c r="D645" s="1" t="s">
        <v>82</v>
      </c>
      <c r="E645" s="1" t="s">
        <v>20</v>
      </c>
      <c r="F645" s="1" t="s">
        <v>21</v>
      </c>
      <c r="G645" s="2">
        <v>421</v>
      </c>
      <c r="H645" s="21" t="s">
        <v>36</v>
      </c>
      <c r="I645" s="2">
        <v>0</v>
      </c>
      <c r="J645" s="2">
        <v>10608</v>
      </c>
      <c r="K645" s="2">
        <v>220000</v>
      </c>
      <c r="L645" s="2" t="b">
        <v>1</v>
      </c>
      <c r="M645" s="1" t="s">
        <v>23</v>
      </c>
      <c r="N645" s="4">
        <v>43154</v>
      </c>
      <c r="O645" s="1" t="s">
        <v>23</v>
      </c>
      <c r="P645" s="24">
        <f t="shared" si="10"/>
        <v>43883</v>
      </c>
    </row>
    <row r="646" spans="1:16" ht="12.75" customHeight="1" x14ac:dyDescent="0.4">
      <c r="A646" s="1" t="s">
        <v>495</v>
      </c>
      <c r="B646" s="1" t="s">
        <v>446</v>
      </c>
      <c r="C646" s="1" t="s">
        <v>65</v>
      </c>
      <c r="D646" s="1" t="s">
        <v>935</v>
      </c>
      <c r="E646" s="1" t="s">
        <v>20</v>
      </c>
      <c r="F646" s="1" t="s">
        <v>37</v>
      </c>
      <c r="G646" s="2">
        <v>256</v>
      </c>
      <c r="H646" s="21" t="s">
        <v>36</v>
      </c>
      <c r="I646" s="2">
        <v>0</v>
      </c>
      <c r="J646" s="2">
        <v>12828</v>
      </c>
      <c r="K646" s="2">
        <v>260000</v>
      </c>
      <c r="L646" s="2" t="b">
        <v>0</v>
      </c>
      <c r="M646" s="1" t="s">
        <v>23</v>
      </c>
      <c r="N646" s="4">
        <v>43154</v>
      </c>
      <c r="O646" s="1" t="s">
        <v>23</v>
      </c>
      <c r="P646" s="24">
        <f t="shared" si="10"/>
        <v>43883</v>
      </c>
    </row>
    <row r="647" spans="1:16" ht="12.75" customHeight="1" x14ac:dyDescent="0.4">
      <c r="A647" s="1" t="s">
        <v>170</v>
      </c>
      <c r="B647" s="1" t="s">
        <v>744</v>
      </c>
      <c r="C647" s="1" t="s">
        <v>745</v>
      </c>
      <c r="D647" s="1" t="s">
        <v>935</v>
      </c>
      <c r="E647" s="1" t="s">
        <v>102</v>
      </c>
      <c r="F647" s="1" t="s">
        <v>747</v>
      </c>
      <c r="G647" s="2">
        <v>651</v>
      </c>
      <c r="H647" s="21" t="s">
        <v>36</v>
      </c>
      <c r="I647" s="2">
        <v>0</v>
      </c>
      <c r="J647" s="2">
        <v>19782</v>
      </c>
      <c r="K647" s="2">
        <v>490000</v>
      </c>
      <c r="L647" s="2" t="b">
        <v>0</v>
      </c>
      <c r="M647" s="1" t="s">
        <v>23</v>
      </c>
      <c r="N647" s="4">
        <v>40232</v>
      </c>
      <c r="O647" s="1" t="s">
        <v>23</v>
      </c>
      <c r="P647" s="24">
        <f t="shared" si="10"/>
        <v>43883</v>
      </c>
    </row>
    <row r="648" spans="1:16" ht="12.75" customHeight="1" x14ac:dyDescent="0.4">
      <c r="A648" s="1" t="s">
        <v>470</v>
      </c>
      <c r="B648" s="1" t="s">
        <v>446</v>
      </c>
      <c r="C648" s="1" t="s">
        <v>65</v>
      </c>
      <c r="D648" s="1" t="s">
        <v>935</v>
      </c>
      <c r="E648" s="1" t="s">
        <v>20</v>
      </c>
      <c r="F648" s="1" t="s">
        <v>37</v>
      </c>
      <c r="G648" s="2">
        <v>261</v>
      </c>
      <c r="H648" s="21" t="s">
        <v>426</v>
      </c>
      <c r="I648" s="2">
        <v>0</v>
      </c>
      <c r="J648" s="2">
        <v>14004</v>
      </c>
      <c r="K648" s="2">
        <v>260000</v>
      </c>
      <c r="L648" s="2" t="b">
        <v>0</v>
      </c>
      <c r="M648" s="1" t="s">
        <v>23</v>
      </c>
      <c r="N648" s="4">
        <v>37311</v>
      </c>
      <c r="O648" s="1" t="s">
        <v>23</v>
      </c>
      <c r="P648" s="24">
        <f t="shared" si="10"/>
        <v>43884</v>
      </c>
    </row>
    <row r="649" spans="1:16" ht="12.75" customHeight="1" x14ac:dyDescent="0.4">
      <c r="A649" s="1" t="s">
        <v>449</v>
      </c>
      <c r="B649" s="1" t="s">
        <v>446</v>
      </c>
      <c r="C649" s="1" t="s">
        <v>65</v>
      </c>
      <c r="D649" s="1" t="s">
        <v>935</v>
      </c>
      <c r="E649" s="1" t="s">
        <v>20</v>
      </c>
      <c r="F649" s="1" t="s">
        <v>21</v>
      </c>
      <c r="G649" s="2">
        <v>535</v>
      </c>
      <c r="H649" s="21" t="s">
        <v>426</v>
      </c>
      <c r="I649" s="2">
        <v>0</v>
      </c>
      <c r="J649" s="2">
        <v>16380</v>
      </c>
      <c r="K649" s="2">
        <v>390000</v>
      </c>
      <c r="L649" s="2" t="b">
        <v>0</v>
      </c>
      <c r="M649" s="1" t="s">
        <v>23</v>
      </c>
      <c r="N649" s="4">
        <v>40598</v>
      </c>
      <c r="O649" s="1" t="s">
        <v>23</v>
      </c>
      <c r="P649" s="24">
        <f t="shared" si="10"/>
        <v>43884</v>
      </c>
    </row>
    <row r="650" spans="1:16" ht="12.75" customHeight="1" x14ac:dyDescent="0.4">
      <c r="A650" s="1" t="s">
        <v>454</v>
      </c>
      <c r="B650" s="1" t="s">
        <v>446</v>
      </c>
      <c r="C650" s="1" t="s">
        <v>65</v>
      </c>
      <c r="D650" s="1" t="s">
        <v>935</v>
      </c>
      <c r="E650" s="1" t="s">
        <v>20</v>
      </c>
      <c r="F650" s="1" t="s">
        <v>40</v>
      </c>
      <c r="G650" s="2">
        <v>665</v>
      </c>
      <c r="H650" s="21" t="s">
        <v>426</v>
      </c>
      <c r="I650" s="2">
        <v>0</v>
      </c>
      <c r="J650" s="2">
        <v>18060</v>
      </c>
      <c r="K650" s="2">
        <v>500000</v>
      </c>
      <c r="L650" s="2" t="b">
        <v>0</v>
      </c>
      <c r="M650" s="1" t="s">
        <v>23</v>
      </c>
      <c r="N650" s="4">
        <v>42790</v>
      </c>
      <c r="O650" s="1" t="s">
        <v>23</v>
      </c>
      <c r="P650" s="24">
        <f t="shared" si="10"/>
        <v>43884</v>
      </c>
    </row>
    <row r="651" spans="1:16" ht="12.75" customHeight="1" x14ac:dyDescent="0.4">
      <c r="A651" s="1" t="s">
        <v>273</v>
      </c>
      <c r="B651" s="1" t="s">
        <v>415</v>
      </c>
      <c r="C651" s="1" t="s">
        <v>416</v>
      </c>
      <c r="D651" s="1" t="s">
        <v>936</v>
      </c>
      <c r="E651" s="1" t="s">
        <v>416</v>
      </c>
      <c r="F651" s="1" t="s">
        <v>103</v>
      </c>
      <c r="G651" s="2">
        <v>935</v>
      </c>
      <c r="H651" s="21" t="s">
        <v>426</v>
      </c>
      <c r="I651" s="2">
        <v>0</v>
      </c>
      <c r="J651" s="2">
        <v>28092</v>
      </c>
      <c r="K651" s="2">
        <v>905000</v>
      </c>
      <c r="L651" s="2" t="b">
        <v>0</v>
      </c>
      <c r="M651" s="1" t="s">
        <v>23</v>
      </c>
      <c r="N651" s="4">
        <v>42790</v>
      </c>
      <c r="O651" s="1" t="s">
        <v>23</v>
      </c>
      <c r="P651" s="24">
        <f t="shared" si="10"/>
        <v>43884</v>
      </c>
    </row>
    <row r="652" spans="1:16" ht="12.75" customHeight="1" x14ac:dyDescent="0.4">
      <c r="A652" s="1" t="s">
        <v>170</v>
      </c>
      <c r="B652" s="1" t="s">
        <v>698</v>
      </c>
      <c r="C652" s="1" t="s">
        <v>85</v>
      </c>
      <c r="D652" s="1" t="s">
        <v>86</v>
      </c>
      <c r="E652" s="1" t="s">
        <v>89</v>
      </c>
      <c r="F652" s="1" t="s">
        <v>96</v>
      </c>
      <c r="G652" s="2">
        <v>861</v>
      </c>
      <c r="H652" s="21" t="s">
        <v>705</v>
      </c>
      <c r="I652" s="2">
        <v>0</v>
      </c>
      <c r="J652" s="2">
        <v>11400</v>
      </c>
      <c r="K652" s="2">
        <v>230000</v>
      </c>
      <c r="L652" s="2" t="b">
        <v>0</v>
      </c>
      <c r="M652" s="1" t="s">
        <v>23</v>
      </c>
      <c r="N652" s="4">
        <v>42791</v>
      </c>
      <c r="O652" s="1" t="s">
        <v>23</v>
      </c>
      <c r="P652" s="24">
        <f t="shared" si="10"/>
        <v>43885</v>
      </c>
    </row>
    <row r="653" spans="1:16" ht="12.75" customHeight="1" x14ac:dyDescent="0.4">
      <c r="A653" s="1" t="s">
        <v>779</v>
      </c>
      <c r="B653" s="1" t="s">
        <v>813</v>
      </c>
      <c r="C653" s="1" t="s">
        <v>117</v>
      </c>
      <c r="D653" s="1" t="s">
        <v>935</v>
      </c>
      <c r="E653" s="1" t="s">
        <v>102</v>
      </c>
      <c r="F653" s="1" t="s">
        <v>21</v>
      </c>
      <c r="G653" s="2">
        <v>554</v>
      </c>
      <c r="H653" s="21" t="s">
        <v>705</v>
      </c>
      <c r="I653" s="2">
        <v>0</v>
      </c>
      <c r="J653" s="2">
        <v>17952</v>
      </c>
      <c r="K653" s="2">
        <v>400000</v>
      </c>
      <c r="L653" s="2" t="b">
        <v>0</v>
      </c>
      <c r="M653" s="1" t="s">
        <v>23</v>
      </c>
      <c r="N653" s="4">
        <v>42791</v>
      </c>
      <c r="O653" s="1" t="s">
        <v>23</v>
      </c>
      <c r="P653" s="24">
        <f t="shared" si="10"/>
        <v>43885</v>
      </c>
    </row>
    <row r="654" spans="1:16" ht="12.75" customHeight="1" x14ac:dyDescent="0.4">
      <c r="A654" s="1" t="s">
        <v>164</v>
      </c>
      <c r="B654" s="1" t="s">
        <v>154</v>
      </c>
      <c r="C654" s="1" t="s">
        <v>161</v>
      </c>
      <c r="D654" s="1" t="s">
        <v>156</v>
      </c>
      <c r="E654" s="1" t="s">
        <v>69</v>
      </c>
      <c r="F654" s="1" t="s">
        <v>158</v>
      </c>
      <c r="G654" s="2">
        <v>485</v>
      </c>
      <c r="H654" s="21" t="s">
        <v>165</v>
      </c>
      <c r="I654" s="2">
        <v>0</v>
      </c>
      <c r="J654" s="2">
        <v>9840</v>
      </c>
      <c r="K654" s="2">
        <v>230000</v>
      </c>
      <c r="L654" s="2" t="b">
        <v>1</v>
      </c>
      <c r="M654" s="1" t="s">
        <v>23</v>
      </c>
      <c r="N654" s="4">
        <v>39504</v>
      </c>
      <c r="O654" s="1" t="s">
        <v>23</v>
      </c>
      <c r="P654" s="24">
        <f t="shared" si="10"/>
        <v>43886</v>
      </c>
    </row>
    <row r="655" spans="1:16" ht="12.75" customHeight="1" x14ac:dyDescent="0.4">
      <c r="A655" s="1" t="s">
        <v>376</v>
      </c>
      <c r="B655" s="1" t="s">
        <v>370</v>
      </c>
      <c r="C655" s="1" t="s">
        <v>371</v>
      </c>
      <c r="D655" s="1" t="s">
        <v>936</v>
      </c>
      <c r="E655" s="1" t="s">
        <v>372</v>
      </c>
      <c r="F655" s="1" t="s">
        <v>21</v>
      </c>
      <c r="G655" s="2">
        <v>492</v>
      </c>
      <c r="H655" s="21" t="s">
        <v>165</v>
      </c>
      <c r="I655" s="2">
        <v>0</v>
      </c>
      <c r="J655" s="2">
        <v>19200</v>
      </c>
      <c r="K655" s="2">
        <v>470000</v>
      </c>
      <c r="L655" s="2" t="b">
        <v>1</v>
      </c>
      <c r="M655" s="1" t="s">
        <v>23</v>
      </c>
      <c r="N655" s="4">
        <v>42426</v>
      </c>
      <c r="O655" s="1" t="s">
        <v>23</v>
      </c>
      <c r="P655" s="24">
        <f t="shared" si="10"/>
        <v>43886</v>
      </c>
    </row>
    <row r="656" spans="1:16" ht="12.75" customHeight="1" x14ac:dyDescent="0.4">
      <c r="A656" s="1" t="s">
        <v>243</v>
      </c>
      <c r="B656" s="1" t="s">
        <v>386</v>
      </c>
      <c r="C656" s="1" t="s">
        <v>387</v>
      </c>
      <c r="D656" s="1" t="s">
        <v>935</v>
      </c>
      <c r="E656" s="1" t="s">
        <v>102</v>
      </c>
      <c r="F656" s="1" t="s">
        <v>40</v>
      </c>
      <c r="G656" s="2">
        <v>841</v>
      </c>
      <c r="H656" s="21" t="s">
        <v>165</v>
      </c>
      <c r="I656" s="2">
        <v>0</v>
      </c>
      <c r="J656" s="2">
        <v>21736</v>
      </c>
      <c r="K656" s="2">
        <v>750000</v>
      </c>
      <c r="L656" s="2" t="b">
        <v>0</v>
      </c>
      <c r="M656" s="1" t="s">
        <v>53</v>
      </c>
      <c r="N656" s="4">
        <v>43522</v>
      </c>
      <c r="O656" s="1" t="s">
        <v>23</v>
      </c>
      <c r="P656" s="24">
        <f t="shared" si="10"/>
        <v>43886</v>
      </c>
    </row>
    <row r="657" spans="1:16" ht="12.75" customHeight="1" x14ac:dyDescent="0.4">
      <c r="A657" s="1" t="s">
        <v>150</v>
      </c>
      <c r="B657" s="1" t="s">
        <v>386</v>
      </c>
      <c r="C657" s="1" t="s">
        <v>387</v>
      </c>
      <c r="D657" s="1" t="s">
        <v>935</v>
      </c>
      <c r="E657" s="1" t="s">
        <v>102</v>
      </c>
      <c r="F657" s="1" t="s">
        <v>40</v>
      </c>
      <c r="G657" s="2">
        <v>891</v>
      </c>
      <c r="H657" s="21" t="s">
        <v>389</v>
      </c>
      <c r="I657" s="2">
        <v>0</v>
      </c>
      <c r="J657" s="2">
        <v>22792</v>
      </c>
      <c r="K657" s="2">
        <v>750000</v>
      </c>
      <c r="L657" s="2" t="b">
        <v>0</v>
      </c>
      <c r="M657" s="1" t="s">
        <v>23</v>
      </c>
      <c r="N657" s="4">
        <v>42062</v>
      </c>
      <c r="O657" s="1" t="s">
        <v>23</v>
      </c>
      <c r="P657" s="24">
        <f t="shared" si="10"/>
        <v>43887</v>
      </c>
    </row>
    <row r="658" spans="1:16" ht="12.75" customHeight="1" x14ac:dyDescent="0.4">
      <c r="A658" s="1" t="s">
        <v>478</v>
      </c>
      <c r="B658" s="1" t="s">
        <v>446</v>
      </c>
      <c r="C658" s="1" t="s">
        <v>65</v>
      </c>
      <c r="D658" s="1" t="s">
        <v>935</v>
      </c>
      <c r="E658" s="1" t="s">
        <v>20</v>
      </c>
      <c r="F658" s="1" t="s">
        <v>37</v>
      </c>
      <c r="G658" s="2">
        <v>281</v>
      </c>
      <c r="H658" s="21" t="s">
        <v>262</v>
      </c>
      <c r="I658" s="2">
        <v>0</v>
      </c>
      <c r="J658" s="2">
        <v>11844</v>
      </c>
      <c r="K658" s="2">
        <v>260000</v>
      </c>
      <c r="L658" s="2" t="b">
        <v>0</v>
      </c>
      <c r="M658" s="1" t="s">
        <v>23</v>
      </c>
      <c r="N658" s="4">
        <v>40237</v>
      </c>
      <c r="O658" s="1" t="s">
        <v>23</v>
      </c>
      <c r="P658" s="24">
        <f t="shared" si="10"/>
        <v>43888</v>
      </c>
    </row>
    <row r="659" spans="1:16" ht="12.75" customHeight="1" x14ac:dyDescent="0.4">
      <c r="A659" s="1" t="s">
        <v>90</v>
      </c>
      <c r="B659" s="1" t="s">
        <v>258</v>
      </c>
      <c r="C659" s="1" t="s">
        <v>264</v>
      </c>
      <c r="D659" s="1" t="s">
        <v>935</v>
      </c>
      <c r="E659" s="1" t="s">
        <v>260</v>
      </c>
      <c r="F659" s="1" t="s">
        <v>261</v>
      </c>
      <c r="G659" s="2">
        <v>772</v>
      </c>
      <c r="H659" s="21" t="s">
        <v>262</v>
      </c>
      <c r="I659" s="2">
        <v>0</v>
      </c>
      <c r="J659" s="2">
        <v>13200</v>
      </c>
      <c r="K659" s="2">
        <v>300000</v>
      </c>
      <c r="L659" s="2" t="b">
        <v>1</v>
      </c>
      <c r="M659" s="1" t="s">
        <v>53</v>
      </c>
      <c r="N659" s="4">
        <v>43524</v>
      </c>
      <c r="O659" s="1" t="s">
        <v>23</v>
      </c>
      <c r="P659" s="24">
        <f t="shared" si="10"/>
        <v>43888</v>
      </c>
    </row>
    <row r="660" spans="1:16" ht="12.75" customHeight="1" x14ac:dyDescent="0.4">
      <c r="A660" s="1" t="s">
        <v>17</v>
      </c>
      <c r="B660" s="1" t="s">
        <v>258</v>
      </c>
      <c r="C660" s="1" t="s">
        <v>259</v>
      </c>
      <c r="D660" s="1" t="s">
        <v>935</v>
      </c>
      <c r="E660" s="1" t="s">
        <v>260</v>
      </c>
      <c r="F660" s="1" t="s">
        <v>261</v>
      </c>
      <c r="G660" s="2">
        <v>772</v>
      </c>
      <c r="H660" s="21" t="s">
        <v>262</v>
      </c>
      <c r="I660" s="2">
        <v>0</v>
      </c>
      <c r="J660" s="2">
        <v>14328</v>
      </c>
      <c r="K660" s="2">
        <v>300000</v>
      </c>
      <c r="L660" s="2" t="b">
        <v>1</v>
      </c>
      <c r="M660" s="1" t="s">
        <v>23</v>
      </c>
      <c r="N660" s="4">
        <v>42794</v>
      </c>
      <c r="O660" s="1" t="s">
        <v>23</v>
      </c>
      <c r="P660" s="24">
        <f t="shared" si="10"/>
        <v>43888</v>
      </c>
    </row>
    <row r="661" spans="1:16" ht="12.75" customHeight="1" x14ac:dyDescent="0.4">
      <c r="A661" s="1" t="s">
        <v>636</v>
      </c>
      <c r="B661" s="1" t="s">
        <v>777</v>
      </c>
      <c r="C661" s="1" t="s">
        <v>552</v>
      </c>
      <c r="D661" s="1" t="s">
        <v>156</v>
      </c>
      <c r="E661" s="1" t="s">
        <v>69</v>
      </c>
      <c r="F661" s="1" t="s">
        <v>222</v>
      </c>
      <c r="G661" s="2">
        <v>1017</v>
      </c>
      <c r="H661" s="21" t="s">
        <v>664</v>
      </c>
      <c r="I661" s="2">
        <v>0</v>
      </c>
      <c r="J661" s="2">
        <v>16632</v>
      </c>
      <c r="K661" s="2">
        <v>385000</v>
      </c>
      <c r="L661" s="2" t="b">
        <v>1</v>
      </c>
      <c r="M661" s="1" t="s">
        <v>23</v>
      </c>
      <c r="N661" s="4">
        <v>39508</v>
      </c>
      <c r="O661" s="1" t="s">
        <v>23</v>
      </c>
      <c r="P661" s="24">
        <f t="shared" si="10"/>
        <v>43889</v>
      </c>
    </row>
    <row r="662" spans="1:16" ht="12.75" customHeight="1" x14ac:dyDescent="0.4">
      <c r="A662" s="1" t="s">
        <v>83</v>
      </c>
      <c r="B662" s="1" t="s">
        <v>551</v>
      </c>
      <c r="C662" s="1" t="s">
        <v>68</v>
      </c>
      <c r="D662" s="1" t="s">
        <v>937</v>
      </c>
      <c r="E662" s="1" t="s">
        <v>69</v>
      </c>
      <c r="F662" s="1" t="s">
        <v>70</v>
      </c>
      <c r="G662" s="2">
        <v>1070</v>
      </c>
      <c r="H662" s="21" t="s">
        <v>664</v>
      </c>
      <c r="I662" s="2">
        <v>0</v>
      </c>
      <c r="J662" s="2">
        <v>17922</v>
      </c>
      <c r="K662" s="2">
        <v>375000</v>
      </c>
      <c r="L662" s="2" t="b">
        <v>1</v>
      </c>
      <c r="M662" s="1" t="s">
        <v>23</v>
      </c>
      <c r="N662" s="4">
        <v>42795</v>
      </c>
      <c r="O662" s="1" t="s">
        <v>23</v>
      </c>
      <c r="P662" s="24">
        <f t="shared" si="10"/>
        <v>43889</v>
      </c>
    </row>
    <row r="663" spans="1:16" ht="12.75" customHeight="1" x14ac:dyDescent="0.4">
      <c r="A663" s="1" t="s">
        <v>44</v>
      </c>
      <c r="B663" s="1" t="s">
        <v>888</v>
      </c>
      <c r="C663" s="1" t="s">
        <v>16</v>
      </c>
      <c r="D663" s="1" t="s">
        <v>938</v>
      </c>
      <c r="E663" s="1" t="s">
        <v>89</v>
      </c>
      <c r="F663" s="1" t="s">
        <v>783</v>
      </c>
      <c r="G663" s="2">
        <v>560</v>
      </c>
      <c r="H663" s="21" t="s">
        <v>149</v>
      </c>
      <c r="I663" s="2">
        <v>0</v>
      </c>
      <c r="J663" s="2">
        <v>9300</v>
      </c>
      <c r="K663" s="2">
        <v>170000</v>
      </c>
      <c r="L663" s="2" t="b">
        <v>1</v>
      </c>
      <c r="M663" s="1" t="s">
        <v>16</v>
      </c>
      <c r="N663" s="4">
        <v>43525</v>
      </c>
      <c r="O663" s="1" t="s">
        <v>23</v>
      </c>
      <c r="P663" s="24">
        <f t="shared" si="10"/>
        <v>43890</v>
      </c>
    </row>
    <row r="664" spans="1:16" ht="12.75" customHeight="1" x14ac:dyDescent="0.4">
      <c r="A664" s="1" t="s">
        <v>42</v>
      </c>
      <c r="B664" s="1" t="s">
        <v>258</v>
      </c>
      <c r="C664" s="1" t="s">
        <v>264</v>
      </c>
      <c r="D664" s="1" t="s">
        <v>935</v>
      </c>
      <c r="E664" s="1" t="s">
        <v>260</v>
      </c>
      <c r="F664" s="1" t="s">
        <v>274</v>
      </c>
      <c r="G664" s="2">
        <v>474</v>
      </c>
      <c r="H664" s="21" t="s">
        <v>149</v>
      </c>
      <c r="I664" s="2">
        <v>0</v>
      </c>
      <c r="J664" s="2">
        <v>10800</v>
      </c>
      <c r="K664" s="2">
        <v>250000</v>
      </c>
      <c r="L664" s="2" t="b">
        <v>1</v>
      </c>
      <c r="M664" s="1" t="s">
        <v>23</v>
      </c>
      <c r="N664" s="4">
        <v>43525</v>
      </c>
      <c r="O664" s="1" t="s">
        <v>23</v>
      </c>
      <c r="P664" s="24">
        <f t="shared" si="10"/>
        <v>43890</v>
      </c>
    </row>
    <row r="665" spans="1:16" ht="12.75" customHeight="1" x14ac:dyDescent="0.4">
      <c r="A665" s="1" t="s">
        <v>174</v>
      </c>
      <c r="B665" s="1" t="s">
        <v>698</v>
      </c>
      <c r="C665" s="1" t="s">
        <v>85</v>
      </c>
      <c r="D665" s="1" t="s">
        <v>86</v>
      </c>
      <c r="E665" s="1" t="s">
        <v>86</v>
      </c>
      <c r="F665" s="1" t="s">
        <v>96</v>
      </c>
      <c r="G665" s="2">
        <v>834</v>
      </c>
      <c r="H665" s="21" t="s">
        <v>149</v>
      </c>
      <c r="I665" s="2">
        <v>0</v>
      </c>
      <c r="J665" s="2">
        <v>10800</v>
      </c>
      <c r="K665" s="2">
        <v>230000</v>
      </c>
      <c r="L665" s="2" t="b">
        <v>1</v>
      </c>
      <c r="M665" s="1" t="s">
        <v>53</v>
      </c>
      <c r="N665" s="4">
        <v>43525</v>
      </c>
      <c r="O665" s="1" t="s">
        <v>23</v>
      </c>
      <c r="P665" s="24">
        <f t="shared" si="10"/>
        <v>43890</v>
      </c>
    </row>
    <row r="666" spans="1:16" ht="12.75" customHeight="1" x14ac:dyDescent="0.4">
      <c r="A666" s="1" t="s">
        <v>450</v>
      </c>
      <c r="B666" s="1" t="s">
        <v>446</v>
      </c>
      <c r="C666" s="1" t="s">
        <v>65</v>
      </c>
      <c r="D666" s="1" t="s">
        <v>935</v>
      </c>
      <c r="E666" s="1" t="s">
        <v>20</v>
      </c>
      <c r="F666" s="1" t="s">
        <v>37</v>
      </c>
      <c r="G666" s="2">
        <v>255</v>
      </c>
      <c r="H666" s="21" t="s">
        <v>149</v>
      </c>
      <c r="I666" s="2">
        <v>0</v>
      </c>
      <c r="J666" s="2">
        <v>11440</v>
      </c>
      <c r="K666" s="2">
        <v>260000</v>
      </c>
      <c r="L666" s="2" t="b">
        <v>0</v>
      </c>
      <c r="M666" s="1" t="s">
        <v>23</v>
      </c>
      <c r="N666" s="4">
        <v>43525</v>
      </c>
      <c r="O666" s="1" t="s">
        <v>23</v>
      </c>
      <c r="P666" s="24">
        <f t="shared" si="10"/>
        <v>43890</v>
      </c>
    </row>
    <row r="667" spans="1:16" ht="12.75" customHeight="1" x14ac:dyDescent="0.4">
      <c r="A667" s="1" t="s">
        <v>229</v>
      </c>
      <c r="B667" s="1" t="s">
        <v>691</v>
      </c>
      <c r="C667" s="1" t="s">
        <v>85</v>
      </c>
      <c r="D667" s="1" t="s">
        <v>86</v>
      </c>
      <c r="E667" s="1" t="s">
        <v>86</v>
      </c>
      <c r="F667" s="1" t="s">
        <v>93</v>
      </c>
      <c r="G667" s="2">
        <v>834</v>
      </c>
      <c r="H667" s="21" t="s">
        <v>149</v>
      </c>
      <c r="I667" s="2">
        <v>0</v>
      </c>
      <c r="J667" s="2">
        <v>11580</v>
      </c>
      <c r="K667" s="2">
        <v>230000</v>
      </c>
      <c r="L667" s="2" t="b">
        <v>1</v>
      </c>
      <c r="M667" s="1" t="s">
        <v>23</v>
      </c>
      <c r="N667" s="4">
        <v>39783</v>
      </c>
      <c r="O667" s="1" t="s">
        <v>23</v>
      </c>
      <c r="P667" s="24">
        <f t="shared" si="10"/>
        <v>43890</v>
      </c>
    </row>
    <row r="668" spans="1:16" ht="12.75" customHeight="1" x14ac:dyDescent="0.4">
      <c r="A668" s="1" t="s">
        <v>29</v>
      </c>
      <c r="B668" s="1" t="s">
        <v>137</v>
      </c>
      <c r="C668" s="1" t="s">
        <v>138</v>
      </c>
      <c r="D668" s="1" t="s">
        <v>139</v>
      </c>
      <c r="E668" s="1" t="s">
        <v>140</v>
      </c>
      <c r="F668" s="1" t="s">
        <v>40</v>
      </c>
      <c r="G668" s="2">
        <v>874</v>
      </c>
      <c r="H668" s="21" t="s">
        <v>149</v>
      </c>
      <c r="I668" s="2">
        <v>0</v>
      </c>
      <c r="J668" s="2">
        <v>11700</v>
      </c>
      <c r="K668" s="2">
        <v>300000</v>
      </c>
      <c r="L668" s="2" t="b">
        <v>0</v>
      </c>
      <c r="M668" s="1" t="s">
        <v>23</v>
      </c>
      <c r="N668" s="4">
        <v>43525</v>
      </c>
      <c r="O668" s="1" t="s">
        <v>23</v>
      </c>
      <c r="P668" s="24">
        <f t="shared" si="10"/>
        <v>43890</v>
      </c>
    </row>
    <row r="669" spans="1:16" ht="12.75" customHeight="1" x14ac:dyDescent="0.4">
      <c r="A669" s="1" t="s">
        <v>44</v>
      </c>
      <c r="B669" s="1" t="s">
        <v>551</v>
      </c>
      <c r="C669" s="1" t="s">
        <v>68</v>
      </c>
      <c r="D669" s="1" t="s">
        <v>937</v>
      </c>
      <c r="E669" s="1" t="s">
        <v>69</v>
      </c>
      <c r="F669" s="1" t="s">
        <v>72</v>
      </c>
      <c r="G669" s="2">
        <v>930</v>
      </c>
      <c r="H669" s="21" t="s">
        <v>149</v>
      </c>
      <c r="I669" s="2">
        <v>0</v>
      </c>
      <c r="J669" s="2">
        <v>14556</v>
      </c>
      <c r="K669" s="2">
        <v>310000</v>
      </c>
      <c r="L669" s="2" t="b">
        <v>1</v>
      </c>
      <c r="M669" s="1" t="s">
        <v>23</v>
      </c>
      <c r="N669" s="4">
        <v>42795</v>
      </c>
      <c r="O669" s="1" t="s">
        <v>23</v>
      </c>
      <c r="P669" s="24">
        <f t="shared" si="10"/>
        <v>43890</v>
      </c>
    </row>
    <row r="670" spans="1:16" ht="12.75" customHeight="1" x14ac:dyDescent="0.4">
      <c r="A670" s="1" t="s">
        <v>594</v>
      </c>
      <c r="B670" s="1" t="s">
        <v>551</v>
      </c>
      <c r="C670" s="1" t="s">
        <v>68</v>
      </c>
      <c r="D670" s="1" t="s">
        <v>937</v>
      </c>
      <c r="E670" s="1" t="s">
        <v>69</v>
      </c>
      <c r="F670" s="1" t="s">
        <v>72</v>
      </c>
      <c r="G670" s="2">
        <v>850</v>
      </c>
      <c r="H670" s="21" t="s">
        <v>149</v>
      </c>
      <c r="I670" s="2">
        <v>0</v>
      </c>
      <c r="J670" s="2">
        <v>15576</v>
      </c>
      <c r="K670" s="2">
        <v>310000</v>
      </c>
      <c r="L670" s="2" t="b">
        <v>0</v>
      </c>
      <c r="M670" s="1" t="s">
        <v>23</v>
      </c>
      <c r="N670" s="4">
        <v>42795</v>
      </c>
      <c r="O670" s="1" t="s">
        <v>23</v>
      </c>
      <c r="P670" s="24">
        <f t="shared" si="10"/>
        <v>43890</v>
      </c>
    </row>
    <row r="671" spans="1:16" ht="12.75" customHeight="1" x14ac:dyDescent="0.4">
      <c r="A671" s="1" t="s">
        <v>192</v>
      </c>
      <c r="B671" s="1" t="s">
        <v>772</v>
      </c>
      <c r="C671" s="1" t="s">
        <v>773</v>
      </c>
      <c r="D671" s="1" t="s">
        <v>935</v>
      </c>
      <c r="E671" s="1" t="s">
        <v>98</v>
      </c>
      <c r="F671" s="1" t="s">
        <v>103</v>
      </c>
      <c r="G671" s="2">
        <v>878</v>
      </c>
      <c r="H671" s="21" t="s">
        <v>149</v>
      </c>
      <c r="I671" s="2">
        <v>0</v>
      </c>
      <c r="J671" s="2">
        <v>23400</v>
      </c>
      <c r="K671" s="2">
        <v>500000</v>
      </c>
      <c r="L671" s="2" t="b">
        <v>0</v>
      </c>
      <c r="M671" s="1" t="s">
        <v>23</v>
      </c>
      <c r="N671" s="4">
        <v>43525</v>
      </c>
      <c r="O671" s="1" t="s">
        <v>23</v>
      </c>
      <c r="P671" s="24">
        <f t="shared" si="10"/>
        <v>43890</v>
      </c>
    </row>
    <row r="672" spans="1:16" ht="12.75" customHeight="1" x14ac:dyDescent="0.4">
      <c r="A672" s="1" t="s">
        <v>229</v>
      </c>
      <c r="B672" s="1" t="s">
        <v>386</v>
      </c>
      <c r="C672" s="1" t="s">
        <v>387</v>
      </c>
      <c r="D672" s="1" t="s">
        <v>935</v>
      </c>
      <c r="E672" s="1" t="s">
        <v>102</v>
      </c>
      <c r="F672" s="1" t="s">
        <v>103</v>
      </c>
      <c r="G672" s="2">
        <v>867</v>
      </c>
      <c r="H672" s="21" t="s">
        <v>149</v>
      </c>
      <c r="I672" s="2">
        <v>0</v>
      </c>
      <c r="J672" s="2">
        <v>25128</v>
      </c>
      <c r="K672" s="2">
        <v>770000</v>
      </c>
      <c r="L672" s="2" t="b">
        <v>0</v>
      </c>
      <c r="M672" s="1" t="s">
        <v>23</v>
      </c>
      <c r="N672" s="4">
        <v>43201</v>
      </c>
      <c r="O672" s="1" t="s">
        <v>23</v>
      </c>
      <c r="P672" s="24">
        <f t="shared" si="10"/>
        <v>43890</v>
      </c>
    </row>
    <row r="673" spans="1:16" ht="12.75" customHeight="1" x14ac:dyDescent="0.4">
      <c r="A673" s="1" t="s">
        <v>31</v>
      </c>
      <c r="B673" s="1" t="s">
        <v>854</v>
      </c>
      <c r="C673" s="1" t="s">
        <v>117</v>
      </c>
      <c r="D673" s="1" t="s">
        <v>936</v>
      </c>
      <c r="E673" s="1" t="s">
        <v>797</v>
      </c>
      <c r="F673" s="1" t="s">
        <v>861</v>
      </c>
      <c r="G673" s="2">
        <v>1345</v>
      </c>
      <c r="H673" s="21" t="s">
        <v>149</v>
      </c>
      <c r="I673" s="2">
        <v>0</v>
      </c>
      <c r="J673" s="2">
        <v>38700</v>
      </c>
      <c r="K673" s="2">
        <v>1165000</v>
      </c>
      <c r="L673" s="2" t="b">
        <v>0</v>
      </c>
      <c r="M673" s="1" t="s">
        <v>23</v>
      </c>
      <c r="N673" s="4">
        <v>41869</v>
      </c>
      <c r="O673" s="1" t="s">
        <v>23</v>
      </c>
      <c r="P673" s="24">
        <f t="shared" si="10"/>
        <v>43890</v>
      </c>
    </row>
    <row r="674" spans="1:16" ht="12.75" customHeight="1" x14ac:dyDescent="0.4">
      <c r="A674" s="1" t="s">
        <v>617</v>
      </c>
      <c r="B674" s="1" t="s">
        <v>895</v>
      </c>
      <c r="C674" s="1" t="s">
        <v>60</v>
      </c>
      <c r="D674" s="1" t="s">
        <v>936</v>
      </c>
      <c r="E674" s="1" t="s">
        <v>108</v>
      </c>
      <c r="F674" s="1" t="s">
        <v>110</v>
      </c>
      <c r="G674" s="2">
        <v>1377</v>
      </c>
      <c r="H674" s="21" t="s">
        <v>149</v>
      </c>
      <c r="I674" s="2">
        <v>0</v>
      </c>
      <c r="J674" s="2">
        <v>43680</v>
      </c>
      <c r="K674" s="2">
        <v>2040000</v>
      </c>
      <c r="L674" s="2" t="b">
        <v>0</v>
      </c>
      <c r="M674" s="1" t="s">
        <v>16</v>
      </c>
      <c r="N674" s="4">
        <v>43435</v>
      </c>
      <c r="O674" s="1" t="s">
        <v>23</v>
      </c>
      <c r="P674" s="24">
        <f t="shared" si="10"/>
        <v>43890</v>
      </c>
    </row>
    <row r="675" spans="1:16" ht="12.75" customHeight="1" x14ac:dyDescent="0.4">
      <c r="A675" s="1" t="s">
        <v>349</v>
      </c>
      <c r="B675" s="1" t="s">
        <v>314</v>
      </c>
      <c r="C675" s="1" t="s">
        <v>60</v>
      </c>
      <c r="D675" s="1" t="s">
        <v>936</v>
      </c>
      <c r="E675" s="1" t="s">
        <v>61</v>
      </c>
      <c r="F675" s="1" t="s">
        <v>350</v>
      </c>
      <c r="G675" s="2">
        <v>505</v>
      </c>
      <c r="H675" s="21" t="s">
        <v>351</v>
      </c>
      <c r="I675" s="2">
        <v>0</v>
      </c>
      <c r="J675" s="2">
        <v>17160</v>
      </c>
      <c r="K675" s="2">
        <v>475000</v>
      </c>
      <c r="L675" s="2" t="b">
        <v>0</v>
      </c>
      <c r="M675" s="1" t="s">
        <v>23</v>
      </c>
      <c r="N675" s="4">
        <v>43526</v>
      </c>
      <c r="O675" s="1" t="s">
        <v>23</v>
      </c>
      <c r="P675" s="24">
        <f t="shared" si="10"/>
        <v>43891</v>
      </c>
    </row>
    <row r="676" spans="1:16" ht="12.75" customHeight="1" x14ac:dyDescent="0.4">
      <c r="A676" s="1" t="s">
        <v>340</v>
      </c>
      <c r="B676" s="1" t="s">
        <v>314</v>
      </c>
      <c r="C676" s="1" t="s">
        <v>60</v>
      </c>
      <c r="D676" s="1" t="s">
        <v>936</v>
      </c>
      <c r="E676" s="1" t="s">
        <v>61</v>
      </c>
      <c r="F676" s="1" t="s">
        <v>62</v>
      </c>
      <c r="G676" s="2">
        <v>1033</v>
      </c>
      <c r="H676" s="21" t="s">
        <v>341</v>
      </c>
      <c r="I676" s="2">
        <v>0</v>
      </c>
      <c r="J676" s="2">
        <v>30940</v>
      </c>
      <c r="K676" s="2">
        <v>870000</v>
      </c>
      <c r="L676" s="2" t="b">
        <v>0</v>
      </c>
      <c r="M676" s="1" t="s">
        <v>23</v>
      </c>
      <c r="N676" s="4">
        <v>43162</v>
      </c>
      <c r="O676" s="1" t="s">
        <v>23</v>
      </c>
      <c r="P676" s="24">
        <f t="shared" si="10"/>
        <v>43892</v>
      </c>
    </row>
    <row r="677" spans="1:16" ht="12.75" customHeight="1" x14ac:dyDescent="0.4">
      <c r="A677" s="1" t="s">
        <v>123</v>
      </c>
      <c r="B677" s="1" t="s">
        <v>867</v>
      </c>
      <c r="C677" s="1" t="s">
        <v>868</v>
      </c>
      <c r="D677" s="1" t="s">
        <v>869</v>
      </c>
      <c r="E677" s="1" t="s">
        <v>869</v>
      </c>
      <c r="F677" s="1" t="s">
        <v>25</v>
      </c>
      <c r="G677" s="2">
        <v>414</v>
      </c>
      <c r="H677" s="21" t="s">
        <v>723</v>
      </c>
      <c r="I677" s="2">
        <v>0</v>
      </c>
      <c r="J677" s="2">
        <v>8700</v>
      </c>
      <c r="K677" s="2">
        <v>140000</v>
      </c>
      <c r="L677" s="2" t="b">
        <v>1</v>
      </c>
      <c r="M677" s="1" t="s">
        <v>23</v>
      </c>
      <c r="N677" s="4">
        <v>43528</v>
      </c>
      <c r="O677" s="1" t="s">
        <v>23</v>
      </c>
      <c r="P677" s="24">
        <f t="shared" si="10"/>
        <v>43893</v>
      </c>
    </row>
    <row r="678" spans="1:16" ht="12.75" customHeight="1" x14ac:dyDescent="0.4">
      <c r="A678" s="1" t="s">
        <v>544</v>
      </c>
      <c r="B678" s="1" t="s">
        <v>718</v>
      </c>
      <c r="C678" s="1" t="s">
        <v>721</v>
      </c>
      <c r="D678" s="1" t="s">
        <v>936</v>
      </c>
      <c r="E678" s="1" t="s">
        <v>722</v>
      </c>
      <c r="F678" s="1" t="s">
        <v>350</v>
      </c>
      <c r="G678" s="2">
        <v>226</v>
      </c>
      <c r="H678" s="21" t="s">
        <v>723</v>
      </c>
      <c r="I678" s="2">
        <v>0</v>
      </c>
      <c r="J678" s="2">
        <v>14976</v>
      </c>
      <c r="K678" s="2">
        <v>390000</v>
      </c>
      <c r="L678" s="2" t="b">
        <v>0</v>
      </c>
      <c r="M678" s="1" t="s">
        <v>23</v>
      </c>
      <c r="N678" s="4">
        <v>42798</v>
      </c>
      <c r="O678" s="1" t="s">
        <v>23</v>
      </c>
      <c r="P678" s="24">
        <f t="shared" si="10"/>
        <v>43893</v>
      </c>
    </row>
    <row r="679" spans="1:16" ht="12.75" customHeight="1" x14ac:dyDescent="0.4">
      <c r="A679" s="1" t="s">
        <v>184</v>
      </c>
      <c r="B679" s="1" t="s">
        <v>154</v>
      </c>
      <c r="C679" s="1" t="s">
        <v>161</v>
      </c>
      <c r="D679" s="1" t="s">
        <v>156</v>
      </c>
      <c r="E679" s="1" t="s">
        <v>69</v>
      </c>
      <c r="F679" s="1" t="s">
        <v>158</v>
      </c>
      <c r="G679" s="2">
        <v>489</v>
      </c>
      <c r="H679" s="21" t="s">
        <v>185</v>
      </c>
      <c r="I679" s="2">
        <v>0</v>
      </c>
      <c r="J679" s="2">
        <v>11448</v>
      </c>
      <c r="K679" s="2">
        <v>230000</v>
      </c>
      <c r="L679" s="2" t="b">
        <v>1</v>
      </c>
      <c r="M679" s="1" t="s">
        <v>23</v>
      </c>
      <c r="N679" s="4">
        <v>40242</v>
      </c>
      <c r="O679" s="1" t="s">
        <v>23</v>
      </c>
      <c r="P679" s="24">
        <f t="shared" si="10"/>
        <v>43894</v>
      </c>
    </row>
    <row r="680" spans="1:16" ht="12.75" customHeight="1" x14ac:dyDescent="0.4">
      <c r="A680" s="1" t="s">
        <v>58</v>
      </c>
      <c r="B680" s="1" t="s">
        <v>551</v>
      </c>
      <c r="C680" s="1" t="s">
        <v>68</v>
      </c>
      <c r="D680" s="1" t="s">
        <v>937</v>
      </c>
      <c r="E680" s="1" t="s">
        <v>69</v>
      </c>
      <c r="F680" s="1" t="s">
        <v>40</v>
      </c>
      <c r="G680" s="2">
        <v>690</v>
      </c>
      <c r="H680" s="21" t="s">
        <v>333</v>
      </c>
      <c r="I680" s="2">
        <v>0</v>
      </c>
      <c r="J680" s="2">
        <v>14772</v>
      </c>
      <c r="K680" s="2">
        <v>275000</v>
      </c>
      <c r="L680" s="2" t="b">
        <v>0</v>
      </c>
      <c r="M680" s="1" t="s">
        <v>23</v>
      </c>
      <c r="N680" s="4">
        <v>40243</v>
      </c>
      <c r="O680" s="1" t="s">
        <v>23</v>
      </c>
      <c r="P680" s="24">
        <f t="shared" si="10"/>
        <v>43895</v>
      </c>
    </row>
    <row r="681" spans="1:16" ht="12.75" customHeight="1" x14ac:dyDescent="0.4">
      <c r="A681" s="1" t="s">
        <v>331</v>
      </c>
      <c r="B681" s="1" t="s">
        <v>314</v>
      </c>
      <c r="C681" s="1" t="s">
        <v>60</v>
      </c>
      <c r="D681" s="1" t="s">
        <v>936</v>
      </c>
      <c r="E681" s="1" t="s">
        <v>61</v>
      </c>
      <c r="F681" s="1" t="s">
        <v>332</v>
      </c>
      <c r="G681" s="2">
        <v>722</v>
      </c>
      <c r="H681" s="21" t="s">
        <v>333</v>
      </c>
      <c r="I681" s="2">
        <v>0</v>
      </c>
      <c r="J681" s="2">
        <v>27312</v>
      </c>
      <c r="K681" s="2">
        <v>700000</v>
      </c>
      <c r="L681" s="2" t="b">
        <v>0</v>
      </c>
      <c r="M681" s="1" t="s">
        <v>23</v>
      </c>
      <c r="N681" s="4">
        <v>42800</v>
      </c>
      <c r="O681" s="1" t="s">
        <v>23</v>
      </c>
      <c r="P681" s="24">
        <f t="shared" si="10"/>
        <v>43895</v>
      </c>
    </row>
    <row r="682" spans="1:16" ht="12.75" customHeight="1" x14ac:dyDescent="0.4">
      <c r="A682" s="1" t="s">
        <v>822</v>
      </c>
      <c r="B682" s="1" t="s">
        <v>802</v>
      </c>
      <c r="C682" s="1" t="s">
        <v>803</v>
      </c>
      <c r="D682" s="1" t="s">
        <v>935</v>
      </c>
      <c r="E682" s="1" t="s">
        <v>102</v>
      </c>
      <c r="F682" s="1" t="s">
        <v>40</v>
      </c>
      <c r="G682" s="2">
        <v>650</v>
      </c>
      <c r="H682" s="21" t="s">
        <v>823</v>
      </c>
      <c r="I682" s="2">
        <v>0</v>
      </c>
      <c r="J682" s="2">
        <v>13000</v>
      </c>
      <c r="K682" s="2">
        <v>425000</v>
      </c>
      <c r="L682" s="2" t="b">
        <v>0</v>
      </c>
      <c r="M682" s="1" t="s">
        <v>16</v>
      </c>
      <c r="N682" s="4">
        <v>43532</v>
      </c>
      <c r="O682" s="1" t="s">
        <v>23</v>
      </c>
      <c r="P682" s="24">
        <f t="shared" si="10"/>
        <v>43897</v>
      </c>
    </row>
    <row r="683" spans="1:16" ht="12.75" customHeight="1" x14ac:dyDescent="0.4">
      <c r="A683" s="1" t="s">
        <v>42</v>
      </c>
      <c r="B683" s="1" t="s">
        <v>698</v>
      </c>
      <c r="C683" s="1" t="s">
        <v>85</v>
      </c>
      <c r="D683" s="1" t="s">
        <v>86</v>
      </c>
      <c r="E683" s="1" t="s">
        <v>89</v>
      </c>
      <c r="F683" s="1" t="s">
        <v>701</v>
      </c>
      <c r="G683" s="2">
        <v>301</v>
      </c>
      <c r="H683" s="21" t="s">
        <v>702</v>
      </c>
      <c r="I683" s="2">
        <v>0</v>
      </c>
      <c r="J683" s="2">
        <v>7020</v>
      </c>
      <c r="K683" s="2">
        <v>95000</v>
      </c>
      <c r="L683" s="2" t="b">
        <v>1</v>
      </c>
      <c r="M683" s="1" t="s">
        <v>53</v>
      </c>
      <c r="N683" s="4">
        <v>43533</v>
      </c>
      <c r="O683" s="1" t="s">
        <v>23</v>
      </c>
      <c r="P683" s="24">
        <f t="shared" si="10"/>
        <v>43898</v>
      </c>
    </row>
    <row r="684" spans="1:16" ht="12.75" customHeight="1" x14ac:dyDescent="0.4">
      <c r="A684" s="1" t="s">
        <v>243</v>
      </c>
      <c r="B684" s="1" t="s">
        <v>258</v>
      </c>
      <c r="C684" s="1" t="s">
        <v>264</v>
      </c>
      <c r="D684" s="1" t="s">
        <v>935</v>
      </c>
      <c r="E684" s="1" t="s">
        <v>260</v>
      </c>
      <c r="F684" s="1" t="s">
        <v>261</v>
      </c>
      <c r="G684" s="2">
        <v>652</v>
      </c>
      <c r="H684" s="21" t="s">
        <v>283</v>
      </c>
      <c r="I684" s="2">
        <v>0</v>
      </c>
      <c r="J684" s="2">
        <v>13200</v>
      </c>
      <c r="K684" s="2">
        <v>300000</v>
      </c>
      <c r="L684" s="2" t="b">
        <v>1</v>
      </c>
      <c r="M684" s="1" t="s">
        <v>23</v>
      </c>
      <c r="N684" s="4">
        <v>43535</v>
      </c>
      <c r="O684" s="1" t="s">
        <v>23</v>
      </c>
      <c r="P684" s="24">
        <f t="shared" si="10"/>
        <v>43900</v>
      </c>
    </row>
    <row r="685" spans="1:16" ht="12.75" customHeight="1" x14ac:dyDescent="0.4">
      <c r="A685" s="1" t="s">
        <v>90</v>
      </c>
      <c r="B685" s="1" t="s">
        <v>551</v>
      </c>
      <c r="C685" s="1" t="s">
        <v>68</v>
      </c>
      <c r="D685" s="1" t="s">
        <v>937</v>
      </c>
      <c r="E685" s="1" t="s">
        <v>69</v>
      </c>
      <c r="F685" s="1" t="s">
        <v>70</v>
      </c>
      <c r="G685" s="2">
        <v>1060</v>
      </c>
      <c r="H685" s="21" t="s">
        <v>283</v>
      </c>
      <c r="I685" s="2">
        <v>0</v>
      </c>
      <c r="J685" s="2">
        <v>17592</v>
      </c>
      <c r="K685" s="2">
        <v>375000</v>
      </c>
      <c r="L685" s="2" t="b">
        <v>1</v>
      </c>
      <c r="M685" s="1" t="s">
        <v>23</v>
      </c>
      <c r="N685" s="4">
        <v>40893</v>
      </c>
      <c r="O685" s="1" t="s">
        <v>23</v>
      </c>
      <c r="P685" s="24">
        <f t="shared" si="10"/>
        <v>43900</v>
      </c>
    </row>
    <row r="686" spans="1:16" ht="12.75" customHeight="1" x14ac:dyDescent="0.4">
      <c r="A686" s="1" t="s">
        <v>46</v>
      </c>
      <c r="B686" s="1" t="s">
        <v>744</v>
      </c>
      <c r="C686" s="1" t="s">
        <v>745</v>
      </c>
      <c r="D686" s="1" t="s">
        <v>935</v>
      </c>
      <c r="E686" s="1" t="s">
        <v>102</v>
      </c>
      <c r="F686" s="1" t="s">
        <v>40</v>
      </c>
      <c r="G686" s="2">
        <v>651</v>
      </c>
      <c r="H686" s="21" t="s">
        <v>283</v>
      </c>
      <c r="I686" s="2">
        <v>0</v>
      </c>
      <c r="J686" s="2">
        <v>20344</v>
      </c>
      <c r="K686" s="2">
        <v>514000</v>
      </c>
      <c r="L686" s="2" t="b">
        <v>0</v>
      </c>
      <c r="M686" s="1" t="s">
        <v>23</v>
      </c>
      <c r="N686" s="4">
        <v>42805</v>
      </c>
      <c r="O686" s="1" t="s">
        <v>23</v>
      </c>
      <c r="P686" s="24">
        <f t="shared" si="10"/>
        <v>43900</v>
      </c>
    </row>
    <row r="687" spans="1:16" ht="12.75" customHeight="1" x14ac:dyDescent="0.4">
      <c r="A687" s="1" t="s">
        <v>574</v>
      </c>
      <c r="B687" s="1" t="s">
        <v>551</v>
      </c>
      <c r="C687" s="1" t="s">
        <v>68</v>
      </c>
      <c r="D687" s="1" t="s">
        <v>937</v>
      </c>
      <c r="E687" s="1" t="s">
        <v>69</v>
      </c>
      <c r="F687" s="1" t="s">
        <v>21</v>
      </c>
      <c r="G687" s="2">
        <v>535</v>
      </c>
      <c r="H687" s="21" t="s">
        <v>575</v>
      </c>
      <c r="I687" s="2">
        <v>0</v>
      </c>
      <c r="J687" s="2">
        <v>12396</v>
      </c>
      <c r="K687" s="2">
        <v>237500</v>
      </c>
      <c r="L687" s="2" t="b">
        <v>1</v>
      </c>
      <c r="M687" s="1" t="s">
        <v>23</v>
      </c>
      <c r="N687" s="4">
        <v>38058</v>
      </c>
      <c r="O687" s="1" t="s">
        <v>23</v>
      </c>
      <c r="P687" s="24">
        <f t="shared" si="10"/>
        <v>43901</v>
      </c>
    </row>
    <row r="688" spans="1:16" ht="12.75" customHeight="1" x14ac:dyDescent="0.4">
      <c r="A688" s="1" t="s">
        <v>313</v>
      </c>
      <c r="B688" s="1" t="s">
        <v>314</v>
      </c>
      <c r="C688" s="1" t="s">
        <v>60</v>
      </c>
      <c r="D688" s="1" t="s">
        <v>936</v>
      </c>
      <c r="E688" s="1" t="s">
        <v>61</v>
      </c>
      <c r="F688" s="1" t="s">
        <v>315</v>
      </c>
      <c r="G688" s="2">
        <v>464</v>
      </c>
      <c r="H688" s="21" t="s">
        <v>316</v>
      </c>
      <c r="I688" s="2">
        <v>0</v>
      </c>
      <c r="J688" s="2">
        <v>21480</v>
      </c>
      <c r="K688" s="2">
        <v>415000</v>
      </c>
      <c r="L688" s="2" t="b">
        <v>1</v>
      </c>
      <c r="M688" s="1" t="s">
        <v>23</v>
      </c>
      <c r="N688" s="4">
        <v>42807</v>
      </c>
      <c r="O688" s="1" t="s">
        <v>23</v>
      </c>
      <c r="P688" s="24">
        <f t="shared" si="10"/>
        <v>43902</v>
      </c>
    </row>
    <row r="689" spans="1:16" ht="12.75" customHeight="1" x14ac:dyDescent="0.4">
      <c r="A689" s="1" t="s">
        <v>111</v>
      </c>
      <c r="B689" s="1" t="s">
        <v>777</v>
      </c>
      <c r="C689" s="1" t="s">
        <v>552</v>
      </c>
      <c r="D689" s="1" t="s">
        <v>156</v>
      </c>
      <c r="E689" s="1" t="s">
        <v>69</v>
      </c>
      <c r="F689" s="1" t="s">
        <v>930</v>
      </c>
      <c r="G689" s="2">
        <v>0</v>
      </c>
      <c r="H689" s="21" t="s">
        <v>436</v>
      </c>
      <c r="I689" s="2">
        <v>0</v>
      </c>
      <c r="J689" s="2">
        <v>20364</v>
      </c>
      <c r="K689" s="2">
        <v>340000</v>
      </c>
      <c r="L689" s="2" t="b">
        <v>0</v>
      </c>
      <c r="M689" s="1" t="s">
        <v>23</v>
      </c>
      <c r="N689" s="4">
        <v>42800</v>
      </c>
      <c r="O689" s="1" t="s">
        <v>23</v>
      </c>
      <c r="P689" s="24">
        <f t="shared" si="10"/>
        <v>43903</v>
      </c>
    </row>
    <row r="690" spans="1:16" ht="12.75" customHeight="1" x14ac:dyDescent="0.4">
      <c r="A690" s="1" t="s">
        <v>31</v>
      </c>
      <c r="B690" s="1" t="s">
        <v>415</v>
      </c>
      <c r="C690" s="1" t="s">
        <v>416</v>
      </c>
      <c r="D690" s="1" t="s">
        <v>936</v>
      </c>
      <c r="E690" s="1" t="s">
        <v>416</v>
      </c>
      <c r="F690" s="1" t="s">
        <v>103</v>
      </c>
      <c r="G690" s="2">
        <v>957</v>
      </c>
      <c r="H690" s="21" t="s">
        <v>436</v>
      </c>
      <c r="I690" s="2">
        <v>0</v>
      </c>
      <c r="J690" s="2">
        <v>27852</v>
      </c>
      <c r="K690" s="2">
        <v>905000</v>
      </c>
      <c r="L690" s="2" t="b">
        <v>0</v>
      </c>
      <c r="M690" s="1" t="s">
        <v>23</v>
      </c>
      <c r="N690" s="3">
        <v>42808</v>
      </c>
      <c r="O690" s="1" t="s">
        <v>23</v>
      </c>
      <c r="P690" s="24">
        <f t="shared" si="10"/>
        <v>43903</v>
      </c>
    </row>
    <row r="691" spans="1:16" ht="12.75" customHeight="1" x14ac:dyDescent="0.4">
      <c r="A691" s="1" t="s">
        <v>150</v>
      </c>
      <c r="B691" s="1" t="s">
        <v>679</v>
      </c>
      <c r="C691" s="1" t="s">
        <v>85</v>
      </c>
      <c r="D691" s="1" t="s">
        <v>86</v>
      </c>
      <c r="E691" s="1" t="s">
        <v>98</v>
      </c>
      <c r="F691" s="1" t="s">
        <v>92</v>
      </c>
      <c r="G691" s="2">
        <v>635</v>
      </c>
      <c r="H691" s="21" t="s">
        <v>690</v>
      </c>
      <c r="I691" s="2">
        <v>0</v>
      </c>
      <c r="J691" s="2">
        <v>9900</v>
      </c>
      <c r="K691" s="2">
        <v>160000</v>
      </c>
      <c r="L691" s="2" t="b">
        <v>0</v>
      </c>
      <c r="M691" s="1" t="s">
        <v>23</v>
      </c>
      <c r="N691" s="3">
        <v>42809</v>
      </c>
      <c r="O691" s="1" t="s">
        <v>23</v>
      </c>
      <c r="P691" s="24">
        <f t="shared" si="10"/>
        <v>43904</v>
      </c>
    </row>
    <row r="692" spans="1:16" ht="12.75" customHeight="1" x14ac:dyDescent="0.4">
      <c r="A692" s="1" t="s">
        <v>90</v>
      </c>
      <c r="B692" s="1" t="s">
        <v>824</v>
      </c>
      <c r="C692" s="1" t="s">
        <v>800</v>
      </c>
      <c r="D692" s="1" t="s">
        <v>156</v>
      </c>
      <c r="E692" s="1" t="s">
        <v>157</v>
      </c>
      <c r="F692" s="1" t="s">
        <v>21</v>
      </c>
      <c r="G692" s="2">
        <v>0</v>
      </c>
      <c r="H692" s="21" t="s">
        <v>195</v>
      </c>
      <c r="I692" s="2">
        <v>0</v>
      </c>
      <c r="J692" s="2">
        <v>9612</v>
      </c>
      <c r="K692" s="2">
        <v>100000</v>
      </c>
      <c r="L692" s="2" t="b">
        <v>0</v>
      </c>
      <c r="M692" s="1" t="s">
        <v>23</v>
      </c>
      <c r="N692" s="3">
        <v>41349</v>
      </c>
      <c r="O692" s="1" t="s">
        <v>23</v>
      </c>
      <c r="P692" s="24">
        <f t="shared" si="10"/>
        <v>43905</v>
      </c>
    </row>
    <row r="693" spans="1:16" ht="12.75" customHeight="1" x14ac:dyDescent="0.4">
      <c r="A693" s="1" t="s">
        <v>194</v>
      </c>
      <c r="B693" s="1" t="s">
        <v>154</v>
      </c>
      <c r="C693" s="1" t="s">
        <v>161</v>
      </c>
      <c r="D693" s="1" t="s">
        <v>156</v>
      </c>
      <c r="E693" s="1" t="s">
        <v>69</v>
      </c>
      <c r="F693" s="1" t="s">
        <v>40</v>
      </c>
      <c r="G693" s="2">
        <v>484</v>
      </c>
      <c r="H693" s="21" t="s">
        <v>195</v>
      </c>
      <c r="I693" s="2">
        <v>0</v>
      </c>
      <c r="J693" s="2">
        <v>11652</v>
      </c>
      <c r="K693" s="2">
        <v>240000</v>
      </c>
      <c r="L693" s="2" t="b">
        <v>1</v>
      </c>
      <c r="M693" s="1" t="s">
        <v>23</v>
      </c>
      <c r="N693" s="3">
        <v>43175</v>
      </c>
      <c r="O693" s="1" t="s">
        <v>23</v>
      </c>
      <c r="P693" s="24">
        <f t="shared" si="10"/>
        <v>43905</v>
      </c>
    </row>
    <row r="694" spans="1:16" ht="12.75" customHeight="1" x14ac:dyDescent="0.4">
      <c r="A694" s="1" t="s">
        <v>617</v>
      </c>
      <c r="B694" s="1" t="s">
        <v>667</v>
      </c>
      <c r="C694" s="1" t="s">
        <v>50</v>
      </c>
      <c r="D694" s="1" t="s">
        <v>935</v>
      </c>
      <c r="E694" s="1" t="s">
        <v>51</v>
      </c>
      <c r="F694" s="1" t="s">
        <v>40</v>
      </c>
      <c r="G694" s="2">
        <v>0</v>
      </c>
      <c r="H694" s="21" t="s">
        <v>195</v>
      </c>
      <c r="I694" s="2">
        <v>0</v>
      </c>
      <c r="J694" s="2">
        <v>12360</v>
      </c>
      <c r="K694" s="2">
        <v>315000</v>
      </c>
      <c r="L694" s="2" t="b">
        <v>0</v>
      </c>
      <c r="M694" s="1" t="s">
        <v>16</v>
      </c>
      <c r="N694" s="3">
        <v>42826</v>
      </c>
      <c r="O694" s="1" t="s">
        <v>23</v>
      </c>
      <c r="P694" s="24">
        <f t="shared" si="10"/>
        <v>43905</v>
      </c>
    </row>
    <row r="695" spans="1:16" ht="12.75" customHeight="1" x14ac:dyDescent="0.4">
      <c r="A695" s="1" t="s">
        <v>530</v>
      </c>
      <c r="B695" s="1" t="s">
        <v>446</v>
      </c>
      <c r="C695" s="1" t="s">
        <v>65</v>
      </c>
      <c r="D695" s="1" t="s">
        <v>935</v>
      </c>
      <c r="E695" s="1" t="s">
        <v>98</v>
      </c>
      <c r="F695" s="1" t="s">
        <v>37</v>
      </c>
      <c r="G695" s="2">
        <v>264</v>
      </c>
      <c r="H695" s="21" t="s">
        <v>531</v>
      </c>
      <c r="I695" s="2">
        <v>0</v>
      </c>
      <c r="J695" s="2">
        <v>11880</v>
      </c>
      <c r="K695" s="2">
        <v>260000</v>
      </c>
      <c r="L695" s="2" t="b">
        <v>0</v>
      </c>
      <c r="M695" s="1" t="s">
        <v>23</v>
      </c>
      <c r="N695" s="3">
        <v>42811</v>
      </c>
      <c r="O695" s="1" t="s">
        <v>23</v>
      </c>
      <c r="P695" s="24">
        <f t="shared" si="10"/>
        <v>43906</v>
      </c>
    </row>
    <row r="696" spans="1:16" ht="12.75" customHeight="1" x14ac:dyDescent="0.4">
      <c r="A696" s="1" t="s">
        <v>46</v>
      </c>
      <c r="B696" s="1" t="s">
        <v>888</v>
      </c>
      <c r="C696" s="1" t="s">
        <v>16</v>
      </c>
      <c r="D696" s="1" t="s">
        <v>938</v>
      </c>
      <c r="E696" s="1" t="s">
        <v>89</v>
      </c>
      <c r="F696" s="1" t="s">
        <v>892</v>
      </c>
      <c r="G696" s="2">
        <v>515</v>
      </c>
      <c r="H696" s="21" t="s">
        <v>375</v>
      </c>
      <c r="I696" s="2">
        <v>0</v>
      </c>
      <c r="J696" s="2">
        <v>8700</v>
      </c>
      <c r="K696" s="2">
        <v>160000</v>
      </c>
      <c r="L696" s="2" t="b">
        <v>1</v>
      </c>
      <c r="M696" s="1" t="s">
        <v>16</v>
      </c>
      <c r="N696" s="3">
        <v>43542</v>
      </c>
      <c r="O696" s="1" t="s">
        <v>23</v>
      </c>
      <c r="P696" s="24">
        <f t="shared" si="10"/>
        <v>43907</v>
      </c>
    </row>
    <row r="697" spans="1:16" ht="12.75" customHeight="1" x14ac:dyDescent="0.4">
      <c r="A697" s="1" t="s">
        <v>115</v>
      </c>
      <c r="B697" s="1" t="s">
        <v>691</v>
      </c>
      <c r="C697" s="1" t="s">
        <v>85</v>
      </c>
      <c r="D697" s="1" t="s">
        <v>86</v>
      </c>
      <c r="E697" s="1" t="s">
        <v>89</v>
      </c>
      <c r="F697" s="1" t="s">
        <v>93</v>
      </c>
      <c r="G697" s="2">
        <v>861</v>
      </c>
      <c r="H697" s="21" t="s">
        <v>375</v>
      </c>
      <c r="I697" s="2">
        <v>0</v>
      </c>
      <c r="J697" s="2">
        <v>10800</v>
      </c>
      <c r="K697" s="2">
        <v>230000</v>
      </c>
      <c r="L697" s="2" t="b">
        <v>0</v>
      </c>
      <c r="M697" s="1" t="s">
        <v>118</v>
      </c>
      <c r="N697" s="3">
        <v>43542</v>
      </c>
      <c r="O697" s="1" t="s">
        <v>23</v>
      </c>
      <c r="P697" s="24">
        <f t="shared" si="10"/>
        <v>43907</v>
      </c>
    </row>
    <row r="698" spans="1:16" ht="12.75" customHeight="1" x14ac:dyDescent="0.4">
      <c r="A698" s="1" t="s">
        <v>604</v>
      </c>
      <c r="B698" s="1" t="s">
        <v>551</v>
      </c>
      <c r="C698" s="1" t="s">
        <v>68</v>
      </c>
      <c r="D698" s="1" t="s">
        <v>937</v>
      </c>
      <c r="E698" s="1" t="s">
        <v>69</v>
      </c>
      <c r="F698" s="1" t="s">
        <v>21</v>
      </c>
      <c r="G698" s="2">
        <v>535</v>
      </c>
      <c r="H698" s="21" t="s">
        <v>375</v>
      </c>
      <c r="I698" s="2">
        <v>0</v>
      </c>
      <c r="J698" s="2">
        <v>12396</v>
      </c>
      <c r="K698" s="2">
        <v>237500</v>
      </c>
      <c r="L698" s="2" t="b">
        <v>1</v>
      </c>
      <c r="M698" s="1" t="s">
        <v>23</v>
      </c>
      <c r="N698" s="3">
        <v>38794</v>
      </c>
      <c r="O698" s="1" t="s">
        <v>23</v>
      </c>
      <c r="P698" s="24">
        <f t="shared" si="10"/>
        <v>43907</v>
      </c>
    </row>
    <row r="699" spans="1:16" ht="12.75" customHeight="1" x14ac:dyDescent="0.4">
      <c r="A699" s="1" t="s">
        <v>291</v>
      </c>
      <c r="B699" s="1" t="s">
        <v>370</v>
      </c>
      <c r="C699" s="1" t="s">
        <v>371</v>
      </c>
      <c r="D699" s="1" t="s">
        <v>936</v>
      </c>
      <c r="E699" s="1" t="s">
        <v>372</v>
      </c>
      <c r="F699" s="1" t="s">
        <v>40</v>
      </c>
      <c r="G699" s="2">
        <v>963</v>
      </c>
      <c r="H699" s="21" t="s">
        <v>375</v>
      </c>
      <c r="I699" s="2">
        <v>0</v>
      </c>
      <c r="J699" s="2">
        <v>26000</v>
      </c>
      <c r="K699" s="2">
        <v>930000</v>
      </c>
      <c r="L699" s="2" t="b">
        <v>1</v>
      </c>
      <c r="M699" s="1" t="s">
        <v>23</v>
      </c>
      <c r="N699" s="3">
        <v>43542</v>
      </c>
      <c r="O699" s="1" t="s">
        <v>23</v>
      </c>
      <c r="P699" s="24">
        <f t="shared" si="10"/>
        <v>43907</v>
      </c>
    </row>
    <row r="700" spans="1:16" ht="12.75" customHeight="1" x14ac:dyDescent="0.4">
      <c r="A700" s="1" t="s">
        <v>17</v>
      </c>
      <c r="B700" s="1" t="s">
        <v>766</v>
      </c>
      <c r="C700" s="1" t="s">
        <v>121</v>
      </c>
      <c r="D700" s="1" t="s">
        <v>936</v>
      </c>
      <c r="E700" s="1" t="s">
        <v>427</v>
      </c>
      <c r="F700" s="1" t="s">
        <v>72</v>
      </c>
      <c r="G700" s="2">
        <v>723</v>
      </c>
      <c r="H700" s="21" t="s">
        <v>375</v>
      </c>
      <c r="I700" s="2">
        <v>0</v>
      </c>
      <c r="J700" s="2">
        <v>39000</v>
      </c>
      <c r="K700" s="2">
        <v>1100000</v>
      </c>
      <c r="L700" s="2" t="b">
        <v>0</v>
      </c>
      <c r="M700" s="1" t="s">
        <v>23</v>
      </c>
      <c r="N700" s="3">
        <v>43542</v>
      </c>
      <c r="O700" s="1" t="s">
        <v>23</v>
      </c>
      <c r="P700" s="24">
        <f t="shared" si="10"/>
        <v>43907</v>
      </c>
    </row>
    <row r="701" spans="1:16" ht="12.75" customHeight="1" x14ac:dyDescent="0.4">
      <c r="A701" s="1" t="s">
        <v>593</v>
      </c>
      <c r="B701" s="1" t="s">
        <v>551</v>
      </c>
      <c r="C701" s="1" t="s">
        <v>68</v>
      </c>
      <c r="D701" s="1" t="s">
        <v>937</v>
      </c>
      <c r="E701" s="1" t="s">
        <v>69</v>
      </c>
      <c r="F701" s="1" t="s">
        <v>70</v>
      </c>
      <c r="G701" s="2">
        <v>1040</v>
      </c>
      <c r="H701" s="21" t="s">
        <v>307</v>
      </c>
      <c r="I701" s="2">
        <v>0</v>
      </c>
      <c r="J701" s="2">
        <v>15166</v>
      </c>
      <c r="K701" s="2">
        <v>375000</v>
      </c>
      <c r="L701" s="2" t="b">
        <v>0</v>
      </c>
      <c r="M701" s="1" t="s">
        <v>23</v>
      </c>
      <c r="N701" s="3">
        <v>36606</v>
      </c>
      <c r="O701" s="1" t="s">
        <v>23</v>
      </c>
      <c r="P701" s="24">
        <f t="shared" si="10"/>
        <v>43910</v>
      </c>
    </row>
    <row r="702" spans="1:16" ht="12.75" customHeight="1" x14ac:dyDescent="0.4">
      <c r="A702" s="1" t="s">
        <v>27</v>
      </c>
      <c r="B702" s="1" t="s">
        <v>300</v>
      </c>
      <c r="C702" s="1" t="s">
        <v>302</v>
      </c>
      <c r="D702" s="1" t="s">
        <v>935</v>
      </c>
      <c r="E702" s="1" t="s">
        <v>306</v>
      </c>
      <c r="F702" s="1" t="s">
        <v>40</v>
      </c>
      <c r="G702" s="2">
        <v>690</v>
      </c>
      <c r="H702" s="21" t="s">
        <v>307</v>
      </c>
      <c r="I702" s="2">
        <v>0</v>
      </c>
      <c r="J702" s="2">
        <v>16308</v>
      </c>
      <c r="K702" s="2">
        <v>385000</v>
      </c>
      <c r="L702" s="2" t="b">
        <v>0</v>
      </c>
      <c r="M702" s="1" t="s">
        <v>23</v>
      </c>
      <c r="N702" s="3">
        <v>42084</v>
      </c>
      <c r="O702" s="1" t="s">
        <v>23</v>
      </c>
      <c r="P702" s="24">
        <f t="shared" si="10"/>
        <v>43910</v>
      </c>
    </row>
    <row r="703" spans="1:16" ht="12.75" customHeight="1" x14ac:dyDescent="0.4">
      <c r="A703" s="1" t="s">
        <v>142</v>
      </c>
      <c r="B703" s="1" t="s">
        <v>386</v>
      </c>
      <c r="C703" s="1" t="s">
        <v>387</v>
      </c>
      <c r="D703" s="1" t="s">
        <v>935</v>
      </c>
      <c r="E703" s="1" t="s">
        <v>102</v>
      </c>
      <c r="F703" s="1" t="s">
        <v>103</v>
      </c>
      <c r="G703" s="2">
        <v>820</v>
      </c>
      <c r="H703" s="21" t="s">
        <v>307</v>
      </c>
      <c r="I703" s="2">
        <v>0</v>
      </c>
      <c r="J703" s="2">
        <v>27601</v>
      </c>
      <c r="K703" s="2">
        <v>770000</v>
      </c>
      <c r="L703" s="2" t="b">
        <v>0</v>
      </c>
      <c r="M703" s="1" t="s">
        <v>23</v>
      </c>
      <c r="N703" s="3">
        <v>42450</v>
      </c>
      <c r="O703" s="1" t="s">
        <v>23</v>
      </c>
      <c r="P703" s="24">
        <f t="shared" si="10"/>
        <v>43910</v>
      </c>
    </row>
    <row r="704" spans="1:16" ht="12.75" customHeight="1" x14ac:dyDescent="0.4">
      <c r="A704" s="1" t="s">
        <v>145</v>
      </c>
      <c r="B704" s="1" t="s">
        <v>698</v>
      </c>
      <c r="C704" s="1" t="s">
        <v>85</v>
      </c>
      <c r="D704" s="1" t="s">
        <v>86</v>
      </c>
      <c r="E704" s="1" t="s">
        <v>89</v>
      </c>
      <c r="F704" s="1" t="s">
        <v>701</v>
      </c>
      <c r="G704" s="2">
        <v>301</v>
      </c>
      <c r="H704" s="21" t="s">
        <v>709</v>
      </c>
      <c r="I704" s="2">
        <v>0</v>
      </c>
      <c r="J704" s="2">
        <v>6840</v>
      </c>
      <c r="K704" s="2">
        <v>95000</v>
      </c>
      <c r="L704" s="2" t="b">
        <v>1</v>
      </c>
      <c r="M704" s="1" t="s">
        <v>23</v>
      </c>
      <c r="N704" s="3">
        <v>43546</v>
      </c>
      <c r="O704" s="1" t="s">
        <v>23</v>
      </c>
      <c r="P704" s="24">
        <f t="shared" si="10"/>
        <v>43911</v>
      </c>
    </row>
    <row r="705" spans="1:16" ht="12.75" customHeight="1" x14ac:dyDescent="0.4">
      <c r="A705" s="1" t="s">
        <v>111</v>
      </c>
      <c r="B705" s="1" t="s">
        <v>211</v>
      </c>
      <c r="C705" s="1" t="s">
        <v>197</v>
      </c>
      <c r="D705" s="1" t="s">
        <v>936</v>
      </c>
      <c r="E705" s="1" t="s">
        <v>198</v>
      </c>
      <c r="F705" s="1" t="s">
        <v>216</v>
      </c>
      <c r="G705" s="2">
        <v>520</v>
      </c>
      <c r="H705" s="21" t="s">
        <v>218</v>
      </c>
      <c r="I705" s="2">
        <v>0</v>
      </c>
      <c r="J705" s="2">
        <v>18600</v>
      </c>
      <c r="K705" s="2">
        <v>695000</v>
      </c>
      <c r="L705" s="2" t="b">
        <v>1</v>
      </c>
      <c r="M705" s="1" t="s">
        <v>23</v>
      </c>
      <c r="N705" s="3">
        <v>43547</v>
      </c>
      <c r="O705" s="1" t="s">
        <v>23</v>
      </c>
      <c r="P705" s="24">
        <f t="shared" si="10"/>
        <v>43912</v>
      </c>
    </row>
    <row r="706" spans="1:16" ht="12.75" customHeight="1" x14ac:dyDescent="0.4">
      <c r="A706" s="1" t="s">
        <v>27</v>
      </c>
      <c r="B706" s="1" t="s">
        <v>867</v>
      </c>
      <c r="C706" s="1" t="s">
        <v>868</v>
      </c>
      <c r="D706" s="1" t="s">
        <v>869</v>
      </c>
      <c r="E706" s="1" t="s">
        <v>869</v>
      </c>
      <c r="F706" s="1" t="s">
        <v>261</v>
      </c>
      <c r="G706" s="2">
        <v>754</v>
      </c>
      <c r="H706" s="21" t="s">
        <v>871</v>
      </c>
      <c r="I706" s="2">
        <v>0</v>
      </c>
      <c r="J706" s="2">
        <v>10704</v>
      </c>
      <c r="K706" s="2">
        <v>175000</v>
      </c>
      <c r="L706" s="2" t="b">
        <v>0</v>
      </c>
      <c r="M706" s="1" t="s">
        <v>23</v>
      </c>
      <c r="N706" s="3">
        <v>36024</v>
      </c>
      <c r="O706" s="1" t="s">
        <v>23</v>
      </c>
      <c r="P706" s="24">
        <f t="shared" ref="P706:P769" si="11">DATEVALUE(H706)</f>
        <v>43913</v>
      </c>
    </row>
    <row r="707" spans="1:16" ht="12.75" customHeight="1" x14ac:dyDescent="0.4">
      <c r="A707" s="1" t="s">
        <v>17</v>
      </c>
      <c r="B707" s="1" t="s">
        <v>867</v>
      </c>
      <c r="C707" s="1" t="s">
        <v>868</v>
      </c>
      <c r="D707" s="1" t="s">
        <v>869</v>
      </c>
      <c r="E707" s="1" t="s">
        <v>869</v>
      </c>
      <c r="F707" s="1" t="s">
        <v>870</v>
      </c>
      <c r="G707" s="2">
        <v>754</v>
      </c>
      <c r="H707" s="21" t="s">
        <v>871</v>
      </c>
      <c r="I707" s="2">
        <v>0</v>
      </c>
      <c r="J707" s="2">
        <v>10812</v>
      </c>
      <c r="K707" s="2">
        <v>175000</v>
      </c>
      <c r="L707" s="2" t="b">
        <v>1</v>
      </c>
      <c r="M707" s="1" t="s">
        <v>23</v>
      </c>
      <c r="N707" s="3">
        <v>42818</v>
      </c>
      <c r="O707" s="1" t="s">
        <v>23</v>
      </c>
      <c r="P707" s="24">
        <f t="shared" si="11"/>
        <v>43913</v>
      </c>
    </row>
    <row r="708" spans="1:16" ht="12.75" customHeight="1" x14ac:dyDescent="0.4">
      <c r="A708" s="1" t="s">
        <v>24</v>
      </c>
      <c r="B708" s="1" t="s">
        <v>913</v>
      </c>
      <c r="C708" s="1" t="s">
        <v>915</v>
      </c>
      <c r="D708" s="1" t="s">
        <v>936</v>
      </c>
      <c r="E708" s="1" t="s">
        <v>372</v>
      </c>
      <c r="F708" s="1" t="s">
        <v>40</v>
      </c>
      <c r="G708" s="2">
        <v>617</v>
      </c>
      <c r="H708" s="21" t="s">
        <v>871</v>
      </c>
      <c r="I708" s="2">
        <v>0</v>
      </c>
      <c r="J708" s="2">
        <v>20800</v>
      </c>
      <c r="K708" s="2">
        <v>675000</v>
      </c>
      <c r="L708" s="2" t="b">
        <v>0</v>
      </c>
      <c r="M708" s="1" t="s">
        <v>23</v>
      </c>
      <c r="N708" s="3">
        <v>43183</v>
      </c>
      <c r="O708" s="1" t="s">
        <v>23</v>
      </c>
      <c r="P708" s="24">
        <f t="shared" si="11"/>
        <v>43913</v>
      </c>
    </row>
    <row r="709" spans="1:16" ht="12.75" customHeight="1" x14ac:dyDescent="0.4">
      <c r="A709" s="1" t="s">
        <v>615</v>
      </c>
      <c r="B709" s="1" t="s">
        <v>551</v>
      </c>
      <c r="C709" s="1" t="s">
        <v>68</v>
      </c>
      <c r="D709" s="1" t="s">
        <v>937</v>
      </c>
      <c r="E709" s="1" t="s">
        <v>69</v>
      </c>
      <c r="F709" s="1" t="s">
        <v>40</v>
      </c>
      <c r="G709" s="2">
        <v>690</v>
      </c>
      <c r="H709" s="21" t="s">
        <v>373</v>
      </c>
      <c r="I709" s="2">
        <v>0</v>
      </c>
      <c r="J709" s="2">
        <v>12528</v>
      </c>
      <c r="K709" s="2">
        <v>275000</v>
      </c>
      <c r="L709" s="2" t="b">
        <v>1</v>
      </c>
      <c r="M709" s="1" t="s">
        <v>53</v>
      </c>
      <c r="N709" s="3">
        <v>43549</v>
      </c>
      <c r="O709" s="1" t="s">
        <v>23</v>
      </c>
      <c r="P709" s="24">
        <f t="shared" si="11"/>
        <v>43914</v>
      </c>
    </row>
    <row r="710" spans="1:16" ht="12.75" customHeight="1" x14ac:dyDescent="0.4">
      <c r="A710" s="1" t="s">
        <v>369</v>
      </c>
      <c r="B710" s="1" t="s">
        <v>370</v>
      </c>
      <c r="C710" s="1" t="s">
        <v>371</v>
      </c>
      <c r="D710" s="1" t="s">
        <v>936</v>
      </c>
      <c r="E710" s="1" t="s">
        <v>372</v>
      </c>
      <c r="F710" s="1" t="s">
        <v>21</v>
      </c>
      <c r="G710" s="2">
        <v>638</v>
      </c>
      <c r="H710" s="21" t="s">
        <v>373</v>
      </c>
      <c r="I710" s="2">
        <v>0</v>
      </c>
      <c r="J710" s="2">
        <v>19500</v>
      </c>
      <c r="K710" s="2">
        <v>560000</v>
      </c>
      <c r="L710" s="2" t="b">
        <v>0</v>
      </c>
      <c r="M710" s="1" t="s">
        <v>23</v>
      </c>
      <c r="N710" s="3">
        <v>42088</v>
      </c>
      <c r="O710" s="1" t="s">
        <v>23</v>
      </c>
      <c r="P710" s="24">
        <f t="shared" si="11"/>
        <v>43914</v>
      </c>
    </row>
    <row r="711" spans="1:16" ht="12.75" customHeight="1" x14ac:dyDescent="0.4">
      <c r="A711" s="1" t="s">
        <v>374</v>
      </c>
      <c r="B711" s="1" t="s">
        <v>370</v>
      </c>
      <c r="C711" s="1" t="s">
        <v>371</v>
      </c>
      <c r="D711" s="1" t="s">
        <v>936</v>
      </c>
      <c r="E711" s="1" t="s">
        <v>372</v>
      </c>
      <c r="F711" s="1" t="s">
        <v>103</v>
      </c>
      <c r="G711" s="2">
        <v>988</v>
      </c>
      <c r="H711" s="21" t="s">
        <v>373</v>
      </c>
      <c r="I711" s="2">
        <v>0</v>
      </c>
      <c r="J711" s="2">
        <v>26000</v>
      </c>
      <c r="K711" s="2">
        <v>880000</v>
      </c>
      <c r="L711" s="2" t="b">
        <v>1</v>
      </c>
      <c r="M711" s="1" t="s">
        <v>23</v>
      </c>
      <c r="N711" s="3">
        <v>43549</v>
      </c>
      <c r="O711" s="1" t="s">
        <v>23</v>
      </c>
      <c r="P711" s="24">
        <f t="shared" si="11"/>
        <v>43914</v>
      </c>
    </row>
    <row r="712" spans="1:16" ht="12.75" customHeight="1" x14ac:dyDescent="0.4">
      <c r="A712" s="1" t="s">
        <v>39</v>
      </c>
      <c r="B712" s="1" t="s">
        <v>691</v>
      </c>
      <c r="C712" s="1" t="s">
        <v>85</v>
      </c>
      <c r="D712" s="1" t="s">
        <v>86</v>
      </c>
      <c r="E712" s="1" t="s">
        <v>86</v>
      </c>
      <c r="F712" s="1" t="s">
        <v>93</v>
      </c>
      <c r="G712" s="2">
        <v>861</v>
      </c>
      <c r="H712" s="21" t="s">
        <v>311</v>
      </c>
      <c r="I712" s="2">
        <v>0</v>
      </c>
      <c r="J712" s="2">
        <v>10800</v>
      </c>
      <c r="K712" s="2">
        <v>230000</v>
      </c>
      <c r="L712" s="2" t="b">
        <v>0</v>
      </c>
      <c r="M712" s="1" t="s">
        <v>53</v>
      </c>
      <c r="N712" s="3">
        <v>43554</v>
      </c>
      <c r="O712" s="1" t="s">
        <v>23</v>
      </c>
      <c r="P712" s="24">
        <f t="shared" si="11"/>
        <v>43919</v>
      </c>
    </row>
    <row r="713" spans="1:16" ht="12.75" customHeight="1" x14ac:dyDescent="0.4">
      <c r="A713" s="1" t="s">
        <v>35</v>
      </c>
      <c r="B713" s="1" t="s">
        <v>300</v>
      </c>
      <c r="C713" s="1" t="s">
        <v>302</v>
      </c>
      <c r="D713" s="1" t="s">
        <v>935</v>
      </c>
      <c r="E713" s="1" t="s">
        <v>51</v>
      </c>
      <c r="F713" s="1" t="s">
        <v>40</v>
      </c>
      <c r="G713" s="2">
        <v>690</v>
      </c>
      <c r="H713" s="21" t="s">
        <v>311</v>
      </c>
      <c r="I713" s="2">
        <v>0</v>
      </c>
      <c r="J713" s="2">
        <v>15480</v>
      </c>
      <c r="K713" s="2">
        <v>385000</v>
      </c>
      <c r="L713" s="2" t="b">
        <v>0</v>
      </c>
      <c r="M713" s="1" t="s">
        <v>23</v>
      </c>
      <c r="N713" s="3">
        <v>43187</v>
      </c>
      <c r="O713" s="1" t="s">
        <v>23</v>
      </c>
      <c r="P713" s="24">
        <f t="shared" si="11"/>
        <v>43919</v>
      </c>
    </row>
    <row r="714" spans="1:16" ht="12.75" customHeight="1" x14ac:dyDescent="0.4">
      <c r="A714" s="1" t="s">
        <v>780</v>
      </c>
      <c r="B714" s="1" t="s">
        <v>781</v>
      </c>
      <c r="C714" s="1" t="s">
        <v>782</v>
      </c>
      <c r="D714" s="1" t="s">
        <v>935</v>
      </c>
      <c r="E714" s="1" t="s">
        <v>122</v>
      </c>
      <c r="F714" s="1" t="s">
        <v>783</v>
      </c>
      <c r="G714" s="2">
        <v>581</v>
      </c>
      <c r="H714" s="21" t="s">
        <v>311</v>
      </c>
      <c r="I714" s="2">
        <v>0</v>
      </c>
      <c r="J714" s="2">
        <v>19505</v>
      </c>
      <c r="K714" s="2">
        <v>485000</v>
      </c>
      <c r="L714" s="2" t="b">
        <v>0</v>
      </c>
      <c r="M714" s="1" t="s">
        <v>23</v>
      </c>
      <c r="N714" s="3">
        <v>41034</v>
      </c>
      <c r="O714" s="1" t="s">
        <v>23</v>
      </c>
      <c r="P714" s="24">
        <f t="shared" si="11"/>
        <v>43919</v>
      </c>
    </row>
    <row r="715" spans="1:16" ht="12.75" customHeight="1" x14ac:dyDescent="0.4">
      <c r="A715" s="1" t="s">
        <v>630</v>
      </c>
      <c r="B715" s="1" t="s">
        <v>551</v>
      </c>
      <c r="C715" s="1" t="s">
        <v>68</v>
      </c>
      <c r="D715" s="1" t="s">
        <v>937</v>
      </c>
      <c r="E715" s="1" t="s">
        <v>69</v>
      </c>
      <c r="F715" s="1" t="s">
        <v>72</v>
      </c>
      <c r="G715" s="2">
        <v>785</v>
      </c>
      <c r="H715" s="21" t="s">
        <v>631</v>
      </c>
      <c r="I715" s="2">
        <v>0</v>
      </c>
      <c r="J715" s="2">
        <v>14616</v>
      </c>
      <c r="K715" s="2">
        <v>310000</v>
      </c>
      <c r="L715" s="2" t="b">
        <v>1</v>
      </c>
      <c r="M715" s="1" t="s">
        <v>23</v>
      </c>
      <c r="N715" s="3">
        <v>41729</v>
      </c>
      <c r="O715" s="1" t="s">
        <v>23</v>
      </c>
      <c r="P715" s="24">
        <f t="shared" si="11"/>
        <v>43920</v>
      </c>
    </row>
    <row r="716" spans="1:16" ht="12.75" customHeight="1" x14ac:dyDescent="0.4">
      <c r="A716" s="1" t="s">
        <v>46</v>
      </c>
      <c r="B716" s="1" t="s">
        <v>551</v>
      </c>
      <c r="C716" s="1" t="s">
        <v>68</v>
      </c>
      <c r="D716" s="1" t="s">
        <v>937</v>
      </c>
      <c r="E716" s="1" t="s">
        <v>69</v>
      </c>
      <c r="F716" s="1" t="s">
        <v>70</v>
      </c>
      <c r="G716" s="2">
        <v>1100</v>
      </c>
      <c r="H716" s="21" t="s">
        <v>631</v>
      </c>
      <c r="I716" s="2">
        <v>0</v>
      </c>
      <c r="J716" s="2">
        <v>18972</v>
      </c>
      <c r="K716" s="2">
        <v>375000</v>
      </c>
      <c r="L716" s="2" t="b">
        <v>0</v>
      </c>
      <c r="M716" s="1" t="s">
        <v>23</v>
      </c>
      <c r="N716" s="3">
        <v>41729</v>
      </c>
      <c r="O716" s="1" t="s">
        <v>23</v>
      </c>
      <c r="P716" s="24">
        <f t="shared" si="11"/>
        <v>43920</v>
      </c>
    </row>
    <row r="717" spans="1:16" ht="12.75" customHeight="1" x14ac:dyDescent="0.4">
      <c r="A717" s="1" t="s">
        <v>170</v>
      </c>
      <c r="B717" s="1" t="s">
        <v>728</v>
      </c>
      <c r="C717" s="1" t="s">
        <v>81</v>
      </c>
      <c r="D717" s="1" t="s">
        <v>935</v>
      </c>
      <c r="E717" s="1" t="s">
        <v>82</v>
      </c>
      <c r="F717" s="1" t="s">
        <v>103</v>
      </c>
      <c r="G717" s="2">
        <v>840</v>
      </c>
      <c r="H717" s="21" t="s">
        <v>631</v>
      </c>
      <c r="I717" s="2">
        <v>0</v>
      </c>
      <c r="J717" s="2">
        <v>22464</v>
      </c>
      <c r="K717" s="2">
        <v>530000</v>
      </c>
      <c r="L717" s="2" t="b">
        <v>0</v>
      </c>
      <c r="M717" s="1" t="s">
        <v>23</v>
      </c>
      <c r="N717" s="3">
        <v>42339</v>
      </c>
      <c r="O717" s="1" t="s">
        <v>23</v>
      </c>
      <c r="P717" s="24">
        <f t="shared" si="11"/>
        <v>43920</v>
      </c>
    </row>
    <row r="718" spans="1:16" ht="12.75" customHeight="1" x14ac:dyDescent="0.4">
      <c r="A718" s="1" t="s">
        <v>83</v>
      </c>
      <c r="B718" s="1" t="s">
        <v>698</v>
      </c>
      <c r="C718" s="1" t="s">
        <v>85</v>
      </c>
      <c r="D718" s="1" t="s">
        <v>86</v>
      </c>
      <c r="E718" s="1" t="s">
        <v>89</v>
      </c>
      <c r="F718" s="1" t="s">
        <v>274</v>
      </c>
      <c r="G718" s="2">
        <v>495</v>
      </c>
      <c r="H718" s="21" t="s">
        <v>187</v>
      </c>
      <c r="I718" s="2">
        <v>0</v>
      </c>
      <c r="J718" s="2">
        <v>7572</v>
      </c>
      <c r="K718" s="2">
        <v>135000</v>
      </c>
      <c r="L718" s="2" t="b">
        <v>0</v>
      </c>
      <c r="M718" s="1" t="s">
        <v>23</v>
      </c>
      <c r="N718" s="3">
        <v>37347</v>
      </c>
      <c r="O718" s="1" t="s">
        <v>23</v>
      </c>
      <c r="P718" s="24">
        <f t="shared" si="11"/>
        <v>43921</v>
      </c>
    </row>
    <row r="719" spans="1:16" ht="12.75" customHeight="1" x14ac:dyDescent="0.4">
      <c r="A719" s="1" t="s">
        <v>186</v>
      </c>
      <c r="B719" s="1" t="s">
        <v>154</v>
      </c>
      <c r="C719" s="1" t="s">
        <v>161</v>
      </c>
      <c r="D719" s="1" t="s">
        <v>156</v>
      </c>
      <c r="E719" s="1" t="s">
        <v>69</v>
      </c>
      <c r="F719" s="1" t="s">
        <v>158</v>
      </c>
      <c r="G719" s="2">
        <v>487</v>
      </c>
      <c r="H719" s="21" t="s">
        <v>187</v>
      </c>
      <c r="I719" s="2">
        <v>0</v>
      </c>
      <c r="J719" s="2">
        <v>11724</v>
      </c>
      <c r="K719" s="2">
        <v>230000</v>
      </c>
      <c r="L719" s="2" t="b">
        <v>0</v>
      </c>
      <c r="M719" s="1" t="s">
        <v>23</v>
      </c>
      <c r="N719" s="4">
        <v>42825</v>
      </c>
      <c r="O719" s="1" t="s">
        <v>23</v>
      </c>
      <c r="P719" s="24">
        <f t="shared" si="11"/>
        <v>43921</v>
      </c>
    </row>
    <row r="720" spans="1:16" ht="12.75" customHeight="1" x14ac:dyDescent="0.4">
      <c r="A720" s="1" t="s">
        <v>48</v>
      </c>
      <c r="B720" s="1" t="s">
        <v>691</v>
      </c>
      <c r="C720" s="1" t="s">
        <v>85</v>
      </c>
      <c r="D720" s="1" t="s">
        <v>86</v>
      </c>
      <c r="E720" s="1" t="s">
        <v>86</v>
      </c>
      <c r="F720" s="1" t="s">
        <v>93</v>
      </c>
      <c r="G720" s="2">
        <v>861</v>
      </c>
      <c r="H720" s="21" t="s">
        <v>187</v>
      </c>
      <c r="I720" s="2">
        <v>0</v>
      </c>
      <c r="J720" s="2">
        <v>11904</v>
      </c>
      <c r="K720" s="2">
        <v>230000</v>
      </c>
      <c r="L720" s="2" t="b">
        <v>0</v>
      </c>
      <c r="M720" s="1" t="s">
        <v>23</v>
      </c>
      <c r="N720" s="4">
        <v>37347</v>
      </c>
      <c r="O720" s="1" t="s">
        <v>23</v>
      </c>
      <c r="P720" s="24">
        <f t="shared" si="11"/>
        <v>43921</v>
      </c>
    </row>
    <row r="721" spans="1:16" ht="12.75" customHeight="1" x14ac:dyDescent="0.4">
      <c r="A721" s="1" t="s">
        <v>661</v>
      </c>
      <c r="B721" s="1" t="s">
        <v>667</v>
      </c>
      <c r="C721" s="1" t="s">
        <v>50</v>
      </c>
      <c r="D721" s="1" t="s">
        <v>935</v>
      </c>
      <c r="E721" s="1" t="s">
        <v>51</v>
      </c>
      <c r="F721" s="1" t="s">
        <v>40</v>
      </c>
      <c r="G721" s="2">
        <v>0</v>
      </c>
      <c r="H721" s="21" t="s">
        <v>187</v>
      </c>
      <c r="I721" s="2">
        <v>0</v>
      </c>
      <c r="J721" s="2">
        <v>12732</v>
      </c>
      <c r="K721" s="2">
        <v>315000</v>
      </c>
      <c r="L721" s="2" t="b">
        <v>0</v>
      </c>
      <c r="M721" s="1" t="s">
        <v>23</v>
      </c>
      <c r="N721" s="4">
        <v>42826</v>
      </c>
      <c r="O721" s="1" t="s">
        <v>23</v>
      </c>
      <c r="P721" s="24">
        <f t="shared" si="11"/>
        <v>43921</v>
      </c>
    </row>
    <row r="722" spans="1:16" ht="12.75" customHeight="1" x14ac:dyDescent="0.4">
      <c r="A722" s="1" t="s">
        <v>429</v>
      </c>
      <c r="B722" s="1" t="s">
        <v>551</v>
      </c>
      <c r="C722" s="1" t="s">
        <v>68</v>
      </c>
      <c r="D722" s="1" t="s">
        <v>937</v>
      </c>
      <c r="E722" s="1" t="s">
        <v>69</v>
      </c>
      <c r="F722" s="1" t="s">
        <v>75</v>
      </c>
      <c r="G722" s="2">
        <v>985</v>
      </c>
      <c r="H722" s="21" t="s">
        <v>187</v>
      </c>
      <c r="I722" s="2">
        <v>0</v>
      </c>
      <c r="J722" s="2">
        <v>17724</v>
      </c>
      <c r="K722" s="2">
        <v>350000</v>
      </c>
      <c r="L722" s="2" t="b">
        <v>1</v>
      </c>
      <c r="M722" s="1" t="s">
        <v>23</v>
      </c>
      <c r="N722" s="4">
        <v>40269</v>
      </c>
      <c r="O722" s="1" t="s">
        <v>23</v>
      </c>
      <c r="P722" s="24">
        <f t="shared" si="11"/>
        <v>43921</v>
      </c>
    </row>
    <row r="723" spans="1:16" ht="12.75" customHeight="1" x14ac:dyDescent="0.4">
      <c r="A723" s="1" t="s">
        <v>27</v>
      </c>
      <c r="B723" s="1" t="s">
        <v>864</v>
      </c>
      <c r="C723" s="1" t="s">
        <v>113</v>
      </c>
      <c r="D723" s="1" t="s">
        <v>935</v>
      </c>
      <c r="E723" s="1" t="s">
        <v>114</v>
      </c>
      <c r="F723" s="1" t="s">
        <v>21</v>
      </c>
      <c r="G723" s="2">
        <v>493</v>
      </c>
      <c r="H723" s="21" t="s">
        <v>187</v>
      </c>
      <c r="I723" s="2">
        <v>0</v>
      </c>
      <c r="J723" s="2">
        <v>18200</v>
      </c>
      <c r="K723" s="2">
        <v>350000</v>
      </c>
      <c r="L723" s="2" t="b">
        <v>0</v>
      </c>
      <c r="M723" s="1" t="s">
        <v>23</v>
      </c>
      <c r="N723" s="4">
        <v>43556</v>
      </c>
      <c r="O723" s="1" t="s">
        <v>23</v>
      </c>
      <c r="P723" s="24">
        <f t="shared" si="11"/>
        <v>43921</v>
      </c>
    </row>
    <row r="724" spans="1:16" ht="12.75" customHeight="1" x14ac:dyDescent="0.4">
      <c r="A724" s="1" t="s">
        <v>365</v>
      </c>
      <c r="B724" s="1" t="s">
        <v>314</v>
      </c>
      <c r="C724" s="1" t="s">
        <v>60</v>
      </c>
      <c r="D724" s="1" t="s">
        <v>936</v>
      </c>
      <c r="E724" s="1" t="s">
        <v>61</v>
      </c>
      <c r="F724" s="1" t="s">
        <v>321</v>
      </c>
      <c r="G724" s="2">
        <v>538</v>
      </c>
      <c r="H724" s="21" t="s">
        <v>187</v>
      </c>
      <c r="I724" s="2">
        <v>0</v>
      </c>
      <c r="J724" s="2">
        <v>20784</v>
      </c>
      <c r="K724" s="2">
        <v>520000</v>
      </c>
      <c r="L724" s="2" t="b">
        <v>0</v>
      </c>
      <c r="M724" s="1" t="s">
        <v>23</v>
      </c>
      <c r="N724" s="4">
        <v>42826</v>
      </c>
      <c r="O724" s="1" t="s">
        <v>23</v>
      </c>
      <c r="P724" s="24">
        <f t="shared" si="11"/>
        <v>43921</v>
      </c>
    </row>
    <row r="725" spans="1:16" ht="12.75" customHeight="1" x14ac:dyDescent="0.4">
      <c r="A725" s="1" t="s">
        <v>142</v>
      </c>
      <c r="B725" s="1" t="s">
        <v>196</v>
      </c>
      <c r="C725" s="1" t="s">
        <v>197</v>
      </c>
      <c r="D725" s="1" t="s">
        <v>936</v>
      </c>
      <c r="E725" s="1" t="s">
        <v>198</v>
      </c>
      <c r="F725" s="1" t="s">
        <v>200</v>
      </c>
      <c r="G725" s="2">
        <v>510</v>
      </c>
      <c r="H725" s="21" t="s">
        <v>187</v>
      </c>
      <c r="I725" s="2">
        <v>0</v>
      </c>
      <c r="J725" s="2">
        <v>23400</v>
      </c>
      <c r="K725" s="2">
        <v>695000</v>
      </c>
      <c r="L725" s="2" t="b">
        <v>0</v>
      </c>
      <c r="M725" s="1" t="s">
        <v>23</v>
      </c>
      <c r="N725" s="4">
        <v>43556</v>
      </c>
      <c r="O725" s="1" t="s">
        <v>23</v>
      </c>
      <c r="P725" s="24">
        <f t="shared" si="11"/>
        <v>43921</v>
      </c>
    </row>
    <row r="726" spans="1:16" ht="12.75" customHeight="1" x14ac:dyDescent="0.4">
      <c r="A726" s="1" t="s">
        <v>192</v>
      </c>
      <c r="B726" s="1" t="s">
        <v>744</v>
      </c>
      <c r="C726" s="1" t="s">
        <v>745</v>
      </c>
      <c r="D726" s="1" t="s">
        <v>935</v>
      </c>
      <c r="E726" s="1" t="s">
        <v>102</v>
      </c>
      <c r="F726" s="1" t="s">
        <v>103</v>
      </c>
      <c r="G726" s="2">
        <v>948</v>
      </c>
      <c r="H726" s="21" t="s">
        <v>187</v>
      </c>
      <c r="I726" s="2">
        <v>0</v>
      </c>
      <c r="J726" s="2">
        <v>24360</v>
      </c>
      <c r="K726" s="2">
        <v>705000</v>
      </c>
      <c r="L726" s="2" t="b">
        <v>0</v>
      </c>
      <c r="M726" s="1" t="s">
        <v>23</v>
      </c>
      <c r="N726" s="4">
        <v>43191</v>
      </c>
      <c r="O726" s="1" t="s">
        <v>23</v>
      </c>
      <c r="P726" s="24">
        <f t="shared" si="11"/>
        <v>43921</v>
      </c>
    </row>
    <row r="727" spans="1:16" ht="12.75" customHeight="1" x14ac:dyDescent="0.4">
      <c r="A727" s="1" t="s">
        <v>39</v>
      </c>
      <c r="B727" s="1" t="s">
        <v>864</v>
      </c>
      <c r="C727" s="1" t="s">
        <v>113</v>
      </c>
      <c r="D727" s="1" t="s">
        <v>935</v>
      </c>
      <c r="E727" s="1" t="s">
        <v>114</v>
      </c>
      <c r="F727" s="1" t="s">
        <v>103</v>
      </c>
      <c r="G727" s="2">
        <v>1245</v>
      </c>
      <c r="H727" s="21" t="s">
        <v>187</v>
      </c>
      <c r="I727" s="2">
        <v>0</v>
      </c>
      <c r="J727" s="2">
        <v>25956</v>
      </c>
      <c r="K727" s="2">
        <v>700000</v>
      </c>
      <c r="L727" s="2" t="b">
        <v>0</v>
      </c>
      <c r="M727" s="1" t="s">
        <v>23</v>
      </c>
      <c r="N727" s="4">
        <v>42461</v>
      </c>
      <c r="O727" s="1" t="s">
        <v>23</v>
      </c>
      <c r="P727" s="24">
        <f t="shared" si="11"/>
        <v>43921</v>
      </c>
    </row>
    <row r="728" spans="1:16" ht="12.75" customHeight="1" x14ac:dyDescent="0.4">
      <c r="A728" s="1" t="s">
        <v>516</v>
      </c>
      <c r="B728" s="1" t="s">
        <v>446</v>
      </c>
      <c r="C728" s="1" t="s">
        <v>65</v>
      </c>
      <c r="D728" s="1" t="s">
        <v>935</v>
      </c>
      <c r="E728" s="1" t="s">
        <v>20</v>
      </c>
      <c r="F728" s="1" t="s">
        <v>120</v>
      </c>
      <c r="G728" s="2">
        <v>1160</v>
      </c>
      <c r="H728" s="21" t="s">
        <v>187</v>
      </c>
      <c r="I728" s="2">
        <v>0</v>
      </c>
      <c r="J728" s="2">
        <v>30240</v>
      </c>
      <c r="K728" s="2">
        <v>600000</v>
      </c>
      <c r="L728" s="2" t="b">
        <v>1</v>
      </c>
      <c r="M728" s="1" t="s">
        <v>23</v>
      </c>
      <c r="N728" s="4">
        <v>38080</v>
      </c>
      <c r="O728" s="1" t="s">
        <v>23</v>
      </c>
      <c r="P728" s="24">
        <f t="shared" si="11"/>
        <v>43921</v>
      </c>
    </row>
    <row r="729" spans="1:16" ht="12.75" customHeight="1" x14ac:dyDescent="0.4">
      <c r="A729" s="1" t="s">
        <v>31</v>
      </c>
      <c r="B729" s="1" t="s">
        <v>913</v>
      </c>
      <c r="C729" s="1" t="s">
        <v>915</v>
      </c>
      <c r="D729" s="1" t="s">
        <v>936</v>
      </c>
      <c r="E729" s="1" t="s">
        <v>372</v>
      </c>
      <c r="F729" s="1" t="s">
        <v>40</v>
      </c>
      <c r="G729" s="2">
        <v>610</v>
      </c>
      <c r="H729" s="21" t="s">
        <v>187</v>
      </c>
      <c r="I729" s="2">
        <v>0</v>
      </c>
      <c r="J729" s="2">
        <v>31937</v>
      </c>
      <c r="K729" s="2">
        <v>675000</v>
      </c>
      <c r="L729" s="2" t="b">
        <v>1</v>
      </c>
      <c r="M729" s="1" t="s">
        <v>23</v>
      </c>
      <c r="N729" s="4">
        <v>39539</v>
      </c>
      <c r="O729" s="1" t="s">
        <v>23</v>
      </c>
      <c r="P729" s="24">
        <f t="shared" si="11"/>
        <v>43921</v>
      </c>
    </row>
    <row r="730" spans="1:16" ht="12.75" customHeight="1" x14ac:dyDescent="0.4">
      <c r="A730" s="1" t="s">
        <v>598</v>
      </c>
      <c r="B730" s="1" t="s">
        <v>895</v>
      </c>
      <c r="C730" s="1" t="s">
        <v>60</v>
      </c>
      <c r="D730" s="1" t="s">
        <v>936</v>
      </c>
      <c r="E730" s="1" t="s">
        <v>108</v>
      </c>
      <c r="F730" s="1" t="s">
        <v>222</v>
      </c>
      <c r="G730" s="2">
        <v>856</v>
      </c>
      <c r="H730" s="21" t="s">
        <v>912</v>
      </c>
      <c r="I730" s="2">
        <v>0</v>
      </c>
      <c r="J730" s="2">
        <v>35162</v>
      </c>
      <c r="K730" s="2">
        <v>875000</v>
      </c>
      <c r="L730" s="2" t="b">
        <v>0</v>
      </c>
      <c r="M730" s="1" t="s">
        <v>16</v>
      </c>
      <c r="N730" s="4">
        <v>42280</v>
      </c>
      <c r="O730" s="1" t="s">
        <v>23</v>
      </c>
      <c r="P730" s="24">
        <f t="shared" si="11"/>
        <v>43923</v>
      </c>
    </row>
    <row r="731" spans="1:16" ht="12.75" customHeight="1" x14ac:dyDescent="0.4">
      <c r="A731" s="1" t="s">
        <v>544</v>
      </c>
      <c r="B731" s="1" t="s">
        <v>551</v>
      </c>
      <c r="C731" s="1" t="s">
        <v>68</v>
      </c>
      <c r="D731" s="1" t="s">
        <v>937</v>
      </c>
      <c r="E731" s="1" t="s">
        <v>69</v>
      </c>
      <c r="F731" s="1" t="s">
        <v>40</v>
      </c>
      <c r="G731" s="2">
        <v>915</v>
      </c>
      <c r="H731" s="21" t="s">
        <v>556</v>
      </c>
      <c r="I731" s="2">
        <v>0</v>
      </c>
      <c r="J731" s="2">
        <v>13416</v>
      </c>
      <c r="K731" s="2">
        <v>275000</v>
      </c>
      <c r="L731" s="2" t="b">
        <v>1</v>
      </c>
      <c r="M731" s="1" t="s">
        <v>23</v>
      </c>
      <c r="N731" s="4">
        <v>43469</v>
      </c>
      <c r="O731" s="1" t="s">
        <v>23</v>
      </c>
      <c r="P731" s="24">
        <f t="shared" si="11"/>
        <v>43924</v>
      </c>
    </row>
    <row r="732" spans="1:16" ht="12.75" customHeight="1" x14ac:dyDescent="0.4">
      <c r="A732" s="1" t="s">
        <v>183</v>
      </c>
      <c r="B732" s="1" t="s">
        <v>415</v>
      </c>
      <c r="C732" s="1" t="s">
        <v>416</v>
      </c>
      <c r="D732" s="1" t="s">
        <v>936</v>
      </c>
      <c r="E732" s="1" t="s">
        <v>427</v>
      </c>
      <c r="F732" s="1" t="s">
        <v>222</v>
      </c>
      <c r="G732" s="2">
        <v>835</v>
      </c>
      <c r="H732" s="21" t="s">
        <v>428</v>
      </c>
      <c r="I732" s="2">
        <v>0</v>
      </c>
      <c r="J732" s="2">
        <v>23440</v>
      </c>
      <c r="K732" s="2">
        <v>825000</v>
      </c>
      <c r="L732" s="2" t="b">
        <v>1</v>
      </c>
      <c r="M732" s="1" t="s">
        <v>23</v>
      </c>
      <c r="N732" s="4">
        <v>43196</v>
      </c>
      <c r="O732" s="1" t="s">
        <v>23</v>
      </c>
      <c r="P732" s="24">
        <f t="shared" si="11"/>
        <v>43926</v>
      </c>
    </row>
    <row r="733" spans="1:16" ht="12.75" customHeight="1" x14ac:dyDescent="0.4">
      <c r="A733" s="1" t="s">
        <v>174</v>
      </c>
      <c r="B733" s="1" t="s">
        <v>386</v>
      </c>
      <c r="C733" s="1" t="s">
        <v>387</v>
      </c>
      <c r="D733" s="1" t="s">
        <v>935</v>
      </c>
      <c r="E733" s="1" t="s">
        <v>102</v>
      </c>
      <c r="F733" s="1" t="s">
        <v>40</v>
      </c>
      <c r="G733" s="2">
        <v>873</v>
      </c>
      <c r="H733" s="21" t="s">
        <v>402</v>
      </c>
      <c r="I733" s="2">
        <v>0</v>
      </c>
      <c r="J733" s="2">
        <v>23570</v>
      </c>
      <c r="K733" s="2">
        <v>750000</v>
      </c>
      <c r="L733" s="2" t="b">
        <v>0</v>
      </c>
      <c r="M733" s="1" t="s">
        <v>23</v>
      </c>
      <c r="N733" s="4">
        <v>43197</v>
      </c>
      <c r="O733" s="1" t="s">
        <v>23</v>
      </c>
      <c r="P733" s="24">
        <f t="shared" si="11"/>
        <v>43927</v>
      </c>
    </row>
    <row r="734" spans="1:16" ht="12.75" customHeight="1" x14ac:dyDescent="0.4">
      <c r="A734" s="1" t="s">
        <v>496</v>
      </c>
      <c r="B734" s="1" t="s">
        <v>446</v>
      </c>
      <c r="C734" s="1" t="s">
        <v>65</v>
      </c>
      <c r="D734" s="1" t="s">
        <v>935</v>
      </c>
      <c r="E734" s="1" t="s">
        <v>20</v>
      </c>
      <c r="F734" s="1" t="s">
        <v>37</v>
      </c>
      <c r="G734" s="2">
        <v>256</v>
      </c>
      <c r="H734" s="21" t="s">
        <v>497</v>
      </c>
      <c r="I734" s="2">
        <v>0</v>
      </c>
      <c r="J734" s="2">
        <v>12684</v>
      </c>
      <c r="K734" s="2">
        <v>260000</v>
      </c>
      <c r="L734" s="2" t="b">
        <v>1</v>
      </c>
      <c r="M734" s="1" t="s">
        <v>23</v>
      </c>
      <c r="N734" s="4">
        <v>42837</v>
      </c>
      <c r="O734" s="1" t="s">
        <v>23</v>
      </c>
      <c r="P734" s="24">
        <f t="shared" si="11"/>
        <v>43932</v>
      </c>
    </row>
    <row r="735" spans="1:16" ht="12.75" customHeight="1" x14ac:dyDescent="0.4">
      <c r="A735" s="1" t="s">
        <v>17</v>
      </c>
      <c r="B735" s="1" t="s">
        <v>698</v>
      </c>
      <c r="C735" s="1" t="s">
        <v>85</v>
      </c>
      <c r="D735" s="1" t="s">
        <v>86</v>
      </c>
      <c r="E735" s="1" t="s">
        <v>89</v>
      </c>
      <c r="F735" s="1" t="s">
        <v>703</v>
      </c>
      <c r="G735" s="2">
        <v>861</v>
      </c>
      <c r="H735" s="21" t="s">
        <v>704</v>
      </c>
      <c r="I735" s="2">
        <v>0</v>
      </c>
      <c r="J735" s="2">
        <v>10260</v>
      </c>
      <c r="K735" s="2">
        <v>210000</v>
      </c>
      <c r="L735" s="2" t="b">
        <v>1</v>
      </c>
      <c r="M735" s="1" t="s">
        <v>23</v>
      </c>
      <c r="N735" s="4">
        <v>38820</v>
      </c>
      <c r="O735" s="1" t="s">
        <v>23</v>
      </c>
      <c r="P735" s="24">
        <f t="shared" si="11"/>
        <v>43933</v>
      </c>
    </row>
    <row r="736" spans="1:16" ht="12.75" customHeight="1" x14ac:dyDescent="0.4">
      <c r="A736" s="1" t="s">
        <v>42</v>
      </c>
      <c r="B736" s="1" t="s">
        <v>867</v>
      </c>
      <c r="C736" s="1" t="s">
        <v>868</v>
      </c>
      <c r="D736" s="1" t="s">
        <v>869</v>
      </c>
      <c r="E736" s="1" t="s">
        <v>869</v>
      </c>
      <c r="F736" s="1" t="s">
        <v>25</v>
      </c>
      <c r="G736" s="2">
        <v>414</v>
      </c>
      <c r="H736" s="21" t="s">
        <v>353</v>
      </c>
      <c r="I736" s="2">
        <v>0</v>
      </c>
      <c r="J736" s="2">
        <v>9300</v>
      </c>
      <c r="K736" s="2">
        <v>140000</v>
      </c>
      <c r="L736" s="2" t="b">
        <v>1</v>
      </c>
      <c r="M736" s="1" t="s">
        <v>23</v>
      </c>
      <c r="N736" s="3">
        <v>43204</v>
      </c>
      <c r="O736" s="1" t="s">
        <v>23</v>
      </c>
      <c r="P736" s="24">
        <f t="shared" si="11"/>
        <v>43934</v>
      </c>
    </row>
    <row r="737" spans="1:16" ht="12.75" customHeight="1" x14ac:dyDescent="0.4">
      <c r="A737" s="1" t="s">
        <v>352</v>
      </c>
      <c r="B737" s="1" t="s">
        <v>314</v>
      </c>
      <c r="C737" s="1" t="s">
        <v>60</v>
      </c>
      <c r="D737" s="1" t="s">
        <v>936</v>
      </c>
      <c r="E737" s="1" t="s">
        <v>61</v>
      </c>
      <c r="F737" s="1" t="s">
        <v>321</v>
      </c>
      <c r="G737" s="2">
        <v>544</v>
      </c>
      <c r="H737" s="21" t="s">
        <v>353</v>
      </c>
      <c r="I737" s="2">
        <v>0</v>
      </c>
      <c r="J737" s="2">
        <v>21960</v>
      </c>
      <c r="K737" s="2">
        <v>520000</v>
      </c>
      <c r="L737" s="2" t="b">
        <v>0</v>
      </c>
      <c r="M737" s="1" t="s">
        <v>23</v>
      </c>
      <c r="N737" s="3">
        <v>43204</v>
      </c>
      <c r="O737" s="1" t="s">
        <v>23</v>
      </c>
      <c r="P737" s="24">
        <f t="shared" si="11"/>
        <v>43934</v>
      </c>
    </row>
    <row r="738" spans="1:16" ht="12.75" customHeight="1" x14ac:dyDescent="0.4">
      <c r="A738" s="1" t="s">
        <v>29</v>
      </c>
      <c r="B738" s="1" t="s">
        <v>698</v>
      </c>
      <c r="C738" s="1" t="s">
        <v>85</v>
      </c>
      <c r="D738" s="1" t="s">
        <v>86</v>
      </c>
      <c r="E738" s="1" t="s">
        <v>86</v>
      </c>
      <c r="F738" s="1" t="s">
        <v>703</v>
      </c>
      <c r="G738" s="2">
        <v>861</v>
      </c>
      <c r="H738" s="21" t="s">
        <v>711</v>
      </c>
      <c r="I738" s="2">
        <v>0</v>
      </c>
      <c r="J738" s="2">
        <v>10548</v>
      </c>
      <c r="K738" s="2">
        <v>210000</v>
      </c>
      <c r="L738" s="2" t="b">
        <v>0</v>
      </c>
      <c r="M738" s="1" t="s">
        <v>23</v>
      </c>
      <c r="N738" s="3">
        <v>40283</v>
      </c>
      <c r="O738" s="1" t="s">
        <v>23</v>
      </c>
      <c r="P738" s="24">
        <f t="shared" si="11"/>
        <v>43935</v>
      </c>
    </row>
    <row r="739" spans="1:16" ht="12.75" customHeight="1" x14ac:dyDescent="0.4">
      <c r="A739" s="1" t="s">
        <v>166</v>
      </c>
      <c r="B739" s="1" t="s">
        <v>258</v>
      </c>
      <c r="C739" s="1" t="s">
        <v>264</v>
      </c>
      <c r="D739" s="1" t="s">
        <v>935</v>
      </c>
      <c r="E739" s="1" t="s">
        <v>260</v>
      </c>
      <c r="F739" s="1" t="s">
        <v>261</v>
      </c>
      <c r="G739" s="2">
        <v>652</v>
      </c>
      <c r="H739" s="21" t="s">
        <v>288</v>
      </c>
      <c r="I739" s="2">
        <v>0</v>
      </c>
      <c r="J739" s="2">
        <v>14100</v>
      </c>
      <c r="K739" s="2">
        <v>300000</v>
      </c>
      <c r="L739" s="2" t="b">
        <v>1</v>
      </c>
      <c r="M739" s="1" t="s">
        <v>23</v>
      </c>
      <c r="N739" s="3">
        <v>42476</v>
      </c>
      <c r="O739" s="1" t="s">
        <v>23</v>
      </c>
      <c r="P739" s="24">
        <f t="shared" si="11"/>
        <v>43936</v>
      </c>
    </row>
    <row r="740" spans="1:16" ht="12.75" customHeight="1" x14ac:dyDescent="0.4">
      <c r="A740" s="1" t="s">
        <v>42</v>
      </c>
      <c r="B740" s="1" t="s">
        <v>728</v>
      </c>
      <c r="C740" s="1" t="s">
        <v>729</v>
      </c>
      <c r="D740" s="1" t="s">
        <v>935</v>
      </c>
      <c r="E740" s="1" t="s">
        <v>102</v>
      </c>
      <c r="F740" s="1" t="s">
        <v>103</v>
      </c>
      <c r="G740" s="2">
        <v>0</v>
      </c>
      <c r="H740" s="21" t="s">
        <v>288</v>
      </c>
      <c r="I740" s="2">
        <v>0</v>
      </c>
      <c r="J740" s="2">
        <v>22088</v>
      </c>
      <c r="K740" s="2">
        <v>530000</v>
      </c>
      <c r="L740" s="2" t="b">
        <v>0</v>
      </c>
      <c r="M740" s="1" t="s">
        <v>23</v>
      </c>
      <c r="N740" s="3">
        <v>43206</v>
      </c>
      <c r="O740" s="1" t="s">
        <v>23</v>
      </c>
      <c r="P740" s="24">
        <f t="shared" si="11"/>
        <v>43936</v>
      </c>
    </row>
    <row r="741" spans="1:16" ht="12.75" customHeight="1" x14ac:dyDescent="0.4">
      <c r="A741" s="1" t="s">
        <v>384</v>
      </c>
      <c r="B741" s="1" t="s">
        <v>370</v>
      </c>
      <c r="C741" s="1" t="s">
        <v>371</v>
      </c>
      <c r="D741" s="1" t="s">
        <v>936</v>
      </c>
      <c r="E741" s="1" t="s">
        <v>372</v>
      </c>
      <c r="F741" s="1" t="s">
        <v>40</v>
      </c>
      <c r="G741" s="2">
        <v>986</v>
      </c>
      <c r="H741" s="21" t="s">
        <v>385</v>
      </c>
      <c r="I741" s="2">
        <v>0</v>
      </c>
      <c r="J741" s="2">
        <v>29352</v>
      </c>
      <c r="K741" s="2">
        <v>980000</v>
      </c>
      <c r="L741" s="2" t="b">
        <v>1</v>
      </c>
      <c r="M741" s="1" t="s">
        <v>23</v>
      </c>
      <c r="N741" s="3">
        <v>42115</v>
      </c>
      <c r="O741" s="1" t="s">
        <v>23</v>
      </c>
      <c r="P741" s="24">
        <f t="shared" si="11"/>
        <v>43941</v>
      </c>
    </row>
    <row r="742" spans="1:16" ht="12.75" customHeight="1" x14ac:dyDescent="0.4">
      <c r="A742" s="1" t="s">
        <v>447</v>
      </c>
      <c r="B742" s="1" t="s">
        <v>446</v>
      </c>
      <c r="C742" s="1" t="s">
        <v>65</v>
      </c>
      <c r="D742" s="1" t="s">
        <v>935</v>
      </c>
      <c r="E742" s="1" t="s">
        <v>20</v>
      </c>
      <c r="F742" s="1" t="s">
        <v>37</v>
      </c>
      <c r="G742" s="2">
        <v>256</v>
      </c>
      <c r="H742" s="21" t="s">
        <v>448</v>
      </c>
      <c r="I742" s="2">
        <v>0</v>
      </c>
      <c r="J742" s="2">
        <v>11436</v>
      </c>
      <c r="K742" s="2">
        <v>260000</v>
      </c>
      <c r="L742" s="2" t="b">
        <v>1</v>
      </c>
      <c r="M742" s="1" t="s">
        <v>23</v>
      </c>
      <c r="N742" s="3">
        <v>38829</v>
      </c>
      <c r="O742" s="1" t="s">
        <v>23</v>
      </c>
      <c r="P742" s="24">
        <f t="shared" si="11"/>
        <v>43942</v>
      </c>
    </row>
    <row r="743" spans="1:16" ht="12.75" customHeight="1" x14ac:dyDescent="0.4">
      <c r="A743" s="1" t="s">
        <v>468</v>
      </c>
      <c r="B743" s="1" t="s">
        <v>446</v>
      </c>
      <c r="C743" s="1" t="s">
        <v>65</v>
      </c>
      <c r="D743" s="1" t="s">
        <v>935</v>
      </c>
      <c r="E743" s="1" t="s">
        <v>20</v>
      </c>
      <c r="F743" s="1" t="s">
        <v>21</v>
      </c>
      <c r="G743" s="2">
        <v>531</v>
      </c>
      <c r="H743" s="21" t="s">
        <v>448</v>
      </c>
      <c r="I743" s="2">
        <v>0</v>
      </c>
      <c r="J743" s="2">
        <v>19164</v>
      </c>
      <c r="K743" s="2">
        <v>390000</v>
      </c>
      <c r="L743" s="2" t="b">
        <v>0</v>
      </c>
      <c r="M743" s="1" t="s">
        <v>23</v>
      </c>
      <c r="N743" s="3">
        <v>39560</v>
      </c>
      <c r="O743" s="1" t="s">
        <v>23</v>
      </c>
      <c r="P743" s="24">
        <f t="shared" si="11"/>
        <v>43942</v>
      </c>
    </row>
    <row r="744" spans="1:16" ht="12.75" customHeight="1" x14ac:dyDescent="0.4">
      <c r="A744" s="1" t="s">
        <v>111</v>
      </c>
      <c r="B744" s="1" t="s">
        <v>698</v>
      </c>
      <c r="C744" s="1" t="s">
        <v>85</v>
      </c>
      <c r="D744" s="1" t="s">
        <v>86</v>
      </c>
      <c r="E744" s="1" t="s">
        <v>89</v>
      </c>
      <c r="F744" s="1" t="s">
        <v>701</v>
      </c>
      <c r="G744" s="2">
        <v>301</v>
      </c>
      <c r="H744" s="21" t="s">
        <v>559</v>
      </c>
      <c r="I744" s="2">
        <v>0</v>
      </c>
      <c r="J744" s="2">
        <v>7332</v>
      </c>
      <c r="K744" s="2">
        <v>95000</v>
      </c>
      <c r="L744" s="2" t="b">
        <v>1</v>
      </c>
      <c r="M744" s="1" t="s">
        <v>23</v>
      </c>
      <c r="N744" s="3">
        <v>41395</v>
      </c>
      <c r="O744" s="1" t="s">
        <v>23</v>
      </c>
      <c r="P744" s="24">
        <f t="shared" si="11"/>
        <v>43951</v>
      </c>
    </row>
    <row r="745" spans="1:16" ht="12.75" customHeight="1" x14ac:dyDescent="0.4">
      <c r="A745" s="1" t="s">
        <v>123</v>
      </c>
      <c r="B745" s="1" t="s">
        <v>728</v>
      </c>
      <c r="C745" s="1" t="s">
        <v>81</v>
      </c>
      <c r="D745" s="1" t="s">
        <v>935</v>
      </c>
      <c r="E745" s="1" t="s">
        <v>82</v>
      </c>
      <c r="F745" s="1" t="s">
        <v>21</v>
      </c>
      <c r="G745" s="2">
        <v>567</v>
      </c>
      <c r="H745" s="21" t="s">
        <v>559</v>
      </c>
      <c r="I745" s="2">
        <v>0</v>
      </c>
      <c r="J745" s="2">
        <v>14460</v>
      </c>
      <c r="K745" s="2">
        <v>360000</v>
      </c>
      <c r="L745" s="2" t="b">
        <v>0</v>
      </c>
      <c r="M745" s="1" t="s">
        <v>23</v>
      </c>
      <c r="N745" s="3">
        <v>43221</v>
      </c>
      <c r="O745" s="1" t="s">
        <v>23</v>
      </c>
      <c r="P745" s="24">
        <f t="shared" si="11"/>
        <v>43951</v>
      </c>
    </row>
    <row r="746" spans="1:16" ht="12.75" customHeight="1" x14ac:dyDescent="0.4">
      <c r="A746" s="1" t="s">
        <v>31</v>
      </c>
      <c r="B746" s="1" t="s">
        <v>881</v>
      </c>
      <c r="C746" s="1" t="s">
        <v>105</v>
      </c>
      <c r="D746" s="1" t="s">
        <v>82</v>
      </c>
      <c r="E746" s="1" t="s">
        <v>98</v>
      </c>
      <c r="F746" s="1" t="s">
        <v>40</v>
      </c>
      <c r="G746" s="2">
        <v>660</v>
      </c>
      <c r="H746" s="21" t="s">
        <v>559</v>
      </c>
      <c r="I746" s="2">
        <v>0</v>
      </c>
      <c r="J746" s="2">
        <v>14523</v>
      </c>
      <c r="K746" s="2">
        <v>370000</v>
      </c>
      <c r="L746" s="2" t="b">
        <v>0</v>
      </c>
      <c r="M746" s="1" t="s">
        <v>23</v>
      </c>
      <c r="N746" s="3">
        <v>37226</v>
      </c>
      <c r="O746" s="1" t="s">
        <v>23</v>
      </c>
      <c r="P746" s="24">
        <f t="shared" si="11"/>
        <v>43951</v>
      </c>
    </row>
    <row r="747" spans="1:16" ht="12.75" customHeight="1" x14ac:dyDescent="0.4">
      <c r="A747" s="1" t="s">
        <v>384</v>
      </c>
      <c r="B747" s="1" t="s">
        <v>551</v>
      </c>
      <c r="C747" s="1" t="s">
        <v>68</v>
      </c>
      <c r="D747" s="1" t="s">
        <v>937</v>
      </c>
      <c r="E747" s="1" t="s">
        <v>69</v>
      </c>
      <c r="F747" s="1" t="s">
        <v>40</v>
      </c>
      <c r="G747" s="2">
        <v>890</v>
      </c>
      <c r="H747" s="21" t="s">
        <v>559</v>
      </c>
      <c r="I747" s="2">
        <v>0</v>
      </c>
      <c r="J747" s="2">
        <v>15000</v>
      </c>
      <c r="K747" s="2">
        <v>275000</v>
      </c>
      <c r="L747" s="2" t="b">
        <v>1</v>
      </c>
      <c r="M747" s="1" t="s">
        <v>23</v>
      </c>
      <c r="N747" s="3">
        <v>43525</v>
      </c>
      <c r="O747" s="1" t="s">
        <v>23</v>
      </c>
      <c r="P747" s="24">
        <f t="shared" si="11"/>
        <v>43951</v>
      </c>
    </row>
    <row r="748" spans="1:16" ht="12.75" customHeight="1" x14ac:dyDescent="0.4">
      <c r="A748" s="1" t="s">
        <v>145</v>
      </c>
      <c r="B748" s="1" t="s">
        <v>881</v>
      </c>
      <c r="C748" s="1" t="s">
        <v>105</v>
      </c>
      <c r="D748" s="1" t="s">
        <v>82</v>
      </c>
      <c r="E748" s="1" t="s">
        <v>797</v>
      </c>
      <c r="F748" s="1" t="s">
        <v>40</v>
      </c>
      <c r="G748" s="2">
        <v>660</v>
      </c>
      <c r="H748" s="21" t="s">
        <v>883</v>
      </c>
      <c r="I748" s="2">
        <v>0</v>
      </c>
      <c r="J748" s="2">
        <v>16224</v>
      </c>
      <c r="K748" s="2">
        <v>370000</v>
      </c>
      <c r="L748" s="2" t="b">
        <v>1</v>
      </c>
      <c r="M748" s="1" t="s">
        <v>23</v>
      </c>
      <c r="N748" s="3">
        <v>43224</v>
      </c>
      <c r="O748" s="1" t="s">
        <v>23</v>
      </c>
      <c r="P748" s="24">
        <f t="shared" si="11"/>
        <v>43954</v>
      </c>
    </row>
    <row r="749" spans="1:16" ht="12.75" customHeight="1" x14ac:dyDescent="0.4">
      <c r="A749" s="1" t="s">
        <v>248</v>
      </c>
      <c r="B749" s="1" t="s">
        <v>258</v>
      </c>
      <c r="C749" s="1" t="s">
        <v>259</v>
      </c>
      <c r="D749" s="1" t="s">
        <v>935</v>
      </c>
      <c r="E749" s="1" t="s">
        <v>260</v>
      </c>
      <c r="F749" s="1" t="s">
        <v>295</v>
      </c>
      <c r="G749" s="2">
        <v>349</v>
      </c>
      <c r="H749" s="21" t="s">
        <v>296</v>
      </c>
      <c r="I749" s="2">
        <v>0</v>
      </c>
      <c r="J749" s="2">
        <v>11904</v>
      </c>
      <c r="K749" s="2">
        <v>235000</v>
      </c>
      <c r="L749" s="2" t="b">
        <v>0</v>
      </c>
      <c r="M749" s="1" t="s">
        <v>23</v>
      </c>
      <c r="N749" s="3">
        <v>42497</v>
      </c>
      <c r="O749" s="1" t="s">
        <v>23</v>
      </c>
      <c r="P749" s="24">
        <f t="shared" si="11"/>
        <v>43958</v>
      </c>
    </row>
    <row r="750" spans="1:16" ht="12.75" customHeight="1" x14ac:dyDescent="0.4">
      <c r="A750" s="1" t="s">
        <v>804</v>
      </c>
      <c r="B750" s="1" t="s">
        <v>805</v>
      </c>
      <c r="C750" s="1" t="s">
        <v>799</v>
      </c>
      <c r="D750" s="1" t="s">
        <v>936</v>
      </c>
      <c r="E750" s="1" t="s">
        <v>778</v>
      </c>
      <c r="F750" s="1" t="s">
        <v>40</v>
      </c>
      <c r="G750" s="2">
        <v>1023</v>
      </c>
      <c r="H750" s="21" t="s">
        <v>806</v>
      </c>
      <c r="I750" s="2">
        <v>0</v>
      </c>
      <c r="J750" s="2">
        <v>36400</v>
      </c>
      <c r="K750" s="2">
        <v>1000000</v>
      </c>
      <c r="L750" s="2" t="b">
        <v>0</v>
      </c>
      <c r="M750" s="1" t="s">
        <v>23</v>
      </c>
      <c r="N750" s="3">
        <v>43229</v>
      </c>
      <c r="O750" s="1" t="s">
        <v>23</v>
      </c>
      <c r="P750" s="24">
        <f t="shared" si="11"/>
        <v>43959</v>
      </c>
    </row>
    <row r="751" spans="1:16" ht="12.75" customHeight="1" x14ac:dyDescent="0.4">
      <c r="A751" s="1" t="s">
        <v>297</v>
      </c>
      <c r="B751" s="1" t="s">
        <v>698</v>
      </c>
      <c r="C751" s="1" t="s">
        <v>85</v>
      </c>
      <c r="D751" s="1" t="s">
        <v>86</v>
      </c>
      <c r="E751" s="1" t="s">
        <v>89</v>
      </c>
      <c r="F751" s="1" t="s">
        <v>261</v>
      </c>
      <c r="G751" s="2">
        <v>635</v>
      </c>
      <c r="H751" s="21" t="s">
        <v>706</v>
      </c>
      <c r="I751" s="2">
        <v>0</v>
      </c>
      <c r="J751" s="2">
        <v>9456</v>
      </c>
      <c r="K751" s="2">
        <v>160000</v>
      </c>
      <c r="L751" s="2" t="b">
        <v>1</v>
      </c>
      <c r="M751" s="1" t="s">
        <v>23</v>
      </c>
      <c r="N751" s="3">
        <v>43237</v>
      </c>
      <c r="O751" s="1" t="s">
        <v>23</v>
      </c>
      <c r="P751" s="24">
        <f t="shared" si="11"/>
        <v>43967</v>
      </c>
    </row>
    <row r="752" spans="1:16" ht="12.75" customHeight="1" x14ac:dyDescent="0.4">
      <c r="A752" s="1" t="s">
        <v>651</v>
      </c>
      <c r="B752" s="1" t="s">
        <v>551</v>
      </c>
      <c r="C752" s="1" t="s">
        <v>68</v>
      </c>
      <c r="D752" s="1" t="s">
        <v>937</v>
      </c>
      <c r="E752" s="1" t="s">
        <v>69</v>
      </c>
      <c r="F752" s="1" t="s">
        <v>75</v>
      </c>
      <c r="G752" s="2">
        <v>985</v>
      </c>
      <c r="H752" s="21" t="s">
        <v>652</v>
      </c>
      <c r="I752" s="2">
        <v>0</v>
      </c>
      <c r="J752" s="2">
        <v>16080</v>
      </c>
      <c r="K752" s="2">
        <v>350000</v>
      </c>
      <c r="L752" s="2" t="b">
        <v>1</v>
      </c>
      <c r="M752" s="1" t="s">
        <v>23</v>
      </c>
      <c r="N752" s="3">
        <v>43516</v>
      </c>
      <c r="O752" s="1" t="s">
        <v>23</v>
      </c>
      <c r="P752" s="24">
        <f t="shared" si="11"/>
        <v>43970</v>
      </c>
    </row>
    <row r="753" spans="1:16" ht="12.75" customHeight="1" x14ac:dyDescent="0.4">
      <c r="A753" s="1" t="s">
        <v>188</v>
      </c>
      <c r="B753" s="1" t="s">
        <v>154</v>
      </c>
      <c r="C753" s="1" t="s">
        <v>161</v>
      </c>
      <c r="D753" s="1" t="s">
        <v>156</v>
      </c>
      <c r="E753" s="1" t="s">
        <v>69</v>
      </c>
      <c r="F753" s="1" t="s">
        <v>40</v>
      </c>
      <c r="G753" s="2">
        <v>482</v>
      </c>
      <c r="H753" s="21" t="s">
        <v>189</v>
      </c>
      <c r="I753" s="2">
        <v>0</v>
      </c>
      <c r="J753" s="2">
        <v>12300</v>
      </c>
      <c r="K753" s="2">
        <v>240000</v>
      </c>
      <c r="L753" s="2" t="b">
        <v>0</v>
      </c>
      <c r="M753" s="1" t="s">
        <v>23</v>
      </c>
      <c r="N753" s="3">
        <v>43241</v>
      </c>
      <c r="O753" s="1" t="s">
        <v>23</v>
      </c>
      <c r="P753" s="24">
        <f t="shared" si="11"/>
        <v>43971</v>
      </c>
    </row>
    <row r="754" spans="1:16" ht="12.75" customHeight="1" x14ac:dyDescent="0.4">
      <c r="A754" s="1" t="s">
        <v>183</v>
      </c>
      <c r="B754" s="1" t="s">
        <v>895</v>
      </c>
      <c r="C754" s="1" t="s">
        <v>60</v>
      </c>
      <c r="D754" s="1" t="s">
        <v>936</v>
      </c>
      <c r="E754" s="1" t="s">
        <v>108</v>
      </c>
      <c r="F754" s="1" t="s">
        <v>40</v>
      </c>
      <c r="G754" s="2">
        <v>770</v>
      </c>
      <c r="H754" s="21" t="s">
        <v>901</v>
      </c>
      <c r="I754" s="2">
        <v>0</v>
      </c>
      <c r="J754" s="2">
        <v>26780</v>
      </c>
      <c r="K754" s="2">
        <v>785000</v>
      </c>
      <c r="L754" s="2" t="b">
        <v>0</v>
      </c>
      <c r="M754" s="1" t="s">
        <v>16</v>
      </c>
      <c r="N754" s="3">
        <v>43246</v>
      </c>
      <c r="O754" s="1" t="s">
        <v>23</v>
      </c>
      <c r="P754" s="24">
        <f t="shared" si="11"/>
        <v>43976</v>
      </c>
    </row>
    <row r="755" spans="1:16" ht="12.75" customHeight="1" x14ac:dyDescent="0.4">
      <c r="A755" s="1" t="s">
        <v>367</v>
      </c>
      <c r="B755" s="1" t="s">
        <v>314</v>
      </c>
      <c r="C755" s="1" t="s">
        <v>60</v>
      </c>
      <c r="D755" s="1" t="s">
        <v>936</v>
      </c>
      <c r="E755" s="1" t="s">
        <v>61</v>
      </c>
      <c r="F755" s="1" t="s">
        <v>321</v>
      </c>
      <c r="G755" s="2">
        <v>572</v>
      </c>
      <c r="H755" s="21" t="s">
        <v>368</v>
      </c>
      <c r="I755" s="2">
        <v>0</v>
      </c>
      <c r="J755" s="2">
        <v>26400</v>
      </c>
      <c r="K755" s="2">
        <v>520000</v>
      </c>
      <c r="L755" s="2" t="b">
        <v>0</v>
      </c>
      <c r="M755" s="1" t="s">
        <v>23</v>
      </c>
      <c r="N755" s="3">
        <v>43249</v>
      </c>
      <c r="O755" s="1" t="s">
        <v>23</v>
      </c>
      <c r="P755" s="24">
        <f t="shared" si="11"/>
        <v>43979</v>
      </c>
    </row>
    <row r="756" spans="1:16" ht="12.75" customHeight="1" x14ac:dyDescent="0.4">
      <c r="A756" s="1" t="s">
        <v>284</v>
      </c>
      <c r="B756" s="1" t="s">
        <v>895</v>
      </c>
      <c r="C756" s="1" t="s">
        <v>60</v>
      </c>
      <c r="D756" s="1" t="s">
        <v>936</v>
      </c>
      <c r="E756" s="1" t="s">
        <v>108</v>
      </c>
      <c r="F756" s="1" t="s">
        <v>222</v>
      </c>
      <c r="G756" s="2">
        <v>891</v>
      </c>
      <c r="H756" s="21" t="s">
        <v>909</v>
      </c>
      <c r="I756" s="2">
        <v>0</v>
      </c>
      <c r="J756" s="2">
        <v>34620</v>
      </c>
      <c r="K756" s="2">
        <v>875000</v>
      </c>
      <c r="L756" s="2" t="b">
        <v>0</v>
      </c>
      <c r="M756" s="1" t="s">
        <v>16</v>
      </c>
      <c r="N756" s="3">
        <v>42155</v>
      </c>
      <c r="O756" s="1" t="s">
        <v>23</v>
      </c>
      <c r="P756" s="24">
        <f t="shared" si="11"/>
        <v>43981</v>
      </c>
    </row>
    <row r="757" spans="1:16" ht="12.75" customHeight="1" x14ac:dyDescent="0.4">
      <c r="A757" s="1" t="s">
        <v>423</v>
      </c>
      <c r="B757" s="1" t="s">
        <v>551</v>
      </c>
      <c r="C757" s="1" t="s">
        <v>68</v>
      </c>
      <c r="D757" s="1" t="s">
        <v>937</v>
      </c>
      <c r="E757" s="1" t="s">
        <v>69</v>
      </c>
      <c r="F757" s="1" t="s">
        <v>72</v>
      </c>
      <c r="G757" s="2">
        <v>725</v>
      </c>
      <c r="H757" s="21" t="s">
        <v>634</v>
      </c>
      <c r="I757" s="2">
        <v>0</v>
      </c>
      <c r="J757" s="2">
        <v>14412</v>
      </c>
      <c r="K757" s="2">
        <v>310000</v>
      </c>
      <c r="L757" s="2" t="b">
        <v>0</v>
      </c>
      <c r="M757" s="1" t="s">
        <v>23</v>
      </c>
      <c r="N757" s="3">
        <v>43526</v>
      </c>
      <c r="O757" s="1" t="s">
        <v>23</v>
      </c>
      <c r="P757" s="24">
        <f t="shared" si="11"/>
        <v>43983</v>
      </c>
    </row>
    <row r="758" spans="1:16" ht="12.75" customHeight="1" x14ac:dyDescent="0.4">
      <c r="A758" s="1" t="s">
        <v>753</v>
      </c>
      <c r="B758" s="1" t="s">
        <v>864</v>
      </c>
      <c r="C758" s="1" t="s">
        <v>113</v>
      </c>
      <c r="D758" s="1" t="s">
        <v>935</v>
      </c>
      <c r="E758" s="1" t="s">
        <v>114</v>
      </c>
      <c r="F758" s="1" t="s">
        <v>40</v>
      </c>
      <c r="G758" s="2">
        <v>556</v>
      </c>
      <c r="H758" s="21" t="s">
        <v>866</v>
      </c>
      <c r="I758" s="2">
        <v>0</v>
      </c>
      <c r="J758" s="2">
        <v>18240</v>
      </c>
      <c r="K758" s="2">
        <v>400000</v>
      </c>
      <c r="L758" s="2" t="b">
        <v>0</v>
      </c>
      <c r="M758" s="1" t="s">
        <v>23</v>
      </c>
      <c r="N758" s="3">
        <v>43273</v>
      </c>
      <c r="O758" s="1" t="s">
        <v>23</v>
      </c>
      <c r="P758" s="24">
        <f t="shared" si="11"/>
        <v>44003</v>
      </c>
    </row>
    <row r="759" spans="1:16" ht="12.75" customHeight="1" x14ac:dyDescent="0.4">
      <c r="A759" s="1" t="s">
        <v>271</v>
      </c>
      <c r="B759" s="1" t="s">
        <v>258</v>
      </c>
      <c r="C759" s="1" t="s">
        <v>264</v>
      </c>
      <c r="D759" s="1" t="s">
        <v>935</v>
      </c>
      <c r="E759" s="1" t="s">
        <v>260</v>
      </c>
      <c r="F759" s="1" t="s">
        <v>261</v>
      </c>
      <c r="G759" s="2">
        <v>773</v>
      </c>
      <c r="H759" s="21" t="s">
        <v>272</v>
      </c>
      <c r="I759" s="2">
        <v>0</v>
      </c>
      <c r="J759" s="2">
        <v>12960</v>
      </c>
      <c r="K759" s="2">
        <v>300000</v>
      </c>
      <c r="L759" s="2" t="b">
        <v>1</v>
      </c>
      <c r="M759" s="1" t="s">
        <v>23</v>
      </c>
      <c r="N759" s="3">
        <v>41454</v>
      </c>
      <c r="O759" s="1" t="s">
        <v>23</v>
      </c>
      <c r="P759" s="24">
        <f t="shared" si="11"/>
        <v>44010</v>
      </c>
    </row>
    <row r="760" spans="1:16" ht="12.75" customHeight="1" x14ac:dyDescent="0.4">
      <c r="A760" s="1" t="s">
        <v>434</v>
      </c>
      <c r="B760" s="1" t="s">
        <v>828</v>
      </c>
      <c r="C760" s="1" t="s">
        <v>829</v>
      </c>
      <c r="D760" s="1" t="s">
        <v>935</v>
      </c>
      <c r="E760" s="1" t="s">
        <v>98</v>
      </c>
      <c r="F760" s="1" t="s">
        <v>120</v>
      </c>
      <c r="G760" s="2">
        <v>0</v>
      </c>
      <c r="H760" s="21" t="s">
        <v>830</v>
      </c>
      <c r="I760" s="2">
        <v>0</v>
      </c>
      <c r="J760" s="2">
        <v>35100</v>
      </c>
      <c r="K760" s="2">
        <v>1200000</v>
      </c>
      <c r="L760" s="2" t="b">
        <v>0</v>
      </c>
      <c r="M760" s="1" t="s">
        <v>23</v>
      </c>
      <c r="N760" s="3">
        <v>43330</v>
      </c>
      <c r="O760" s="1" t="s">
        <v>23</v>
      </c>
      <c r="P760" s="24">
        <f t="shared" si="11"/>
        <v>44060</v>
      </c>
    </row>
    <row r="761" spans="1:16" ht="12.75" customHeight="1" x14ac:dyDescent="0.4">
      <c r="A761" s="1" t="s">
        <v>284</v>
      </c>
      <c r="B761" s="1" t="s">
        <v>824</v>
      </c>
      <c r="C761" s="1" t="s">
        <v>826</v>
      </c>
      <c r="D761" s="1" t="s">
        <v>156</v>
      </c>
      <c r="E761" s="1" t="s">
        <v>69</v>
      </c>
      <c r="F761" s="1" t="s">
        <v>21</v>
      </c>
      <c r="G761" s="2">
        <v>428</v>
      </c>
      <c r="H761" s="21" t="s">
        <v>827</v>
      </c>
      <c r="I761" s="2">
        <v>0</v>
      </c>
      <c r="J761" s="2">
        <v>8400</v>
      </c>
      <c r="K761" s="2">
        <v>100000</v>
      </c>
      <c r="L761" s="2" t="b">
        <v>1</v>
      </c>
      <c r="M761" s="1" t="s">
        <v>23</v>
      </c>
      <c r="N761" s="3">
        <v>40060</v>
      </c>
      <c r="O761" s="1" t="s">
        <v>23</v>
      </c>
      <c r="P761" s="24">
        <f t="shared" si="11"/>
        <v>44077</v>
      </c>
    </row>
    <row r="762" spans="1:16" ht="12.75" customHeight="1" x14ac:dyDescent="0.4">
      <c r="A762" s="1" t="s">
        <v>814</v>
      </c>
      <c r="B762" s="1" t="s">
        <v>815</v>
      </c>
      <c r="C762" s="1" t="s">
        <v>816</v>
      </c>
      <c r="D762" s="1" t="s">
        <v>936</v>
      </c>
      <c r="E762" s="1" t="s">
        <v>817</v>
      </c>
      <c r="F762" s="1" t="s">
        <v>120</v>
      </c>
      <c r="G762" s="2">
        <v>1272</v>
      </c>
      <c r="H762" s="21" t="s">
        <v>818</v>
      </c>
      <c r="I762" s="2">
        <v>0</v>
      </c>
      <c r="J762" s="2">
        <v>48880</v>
      </c>
      <c r="K762" s="2">
        <v>1500000</v>
      </c>
      <c r="L762" s="2" t="b">
        <v>1</v>
      </c>
      <c r="M762" s="1" t="s">
        <v>23</v>
      </c>
      <c r="N762" s="3">
        <v>43529</v>
      </c>
      <c r="O762" s="1" t="s">
        <v>23</v>
      </c>
      <c r="P762" s="24">
        <f t="shared" si="11"/>
        <v>44078</v>
      </c>
    </row>
    <row r="763" spans="1:16" ht="12.75" customHeight="1" x14ac:dyDescent="0.4">
      <c r="A763" s="1" t="s">
        <v>174</v>
      </c>
      <c r="B763" s="1" t="s">
        <v>838</v>
      </c>
      <c r="C763" s="1" t="s">
        <v>416</v>
      </c>
      <c r="D763" s="1" t="s">
        <v>936</v>
      </c>
      <c r="E763" s="1" t="s">
        <v>421</v>
      </c>
      <c r="F763" s="1" t="s">
        <v>21</v>
      </c>
      <c r="G763" s="2">
        <v>1165</v>
      </c>
      <c r="H763" s="21" t="s">
        <v>839</v>
      </c>
      <c r="I763" s="2">
        <v>0</v>
      </c>
      <c r="J763" s="2">
        <v>44200</v>
      </c>
      <c r="K763" s="2">
        <v>1500000</v>
      </c>
      <c r="L763" s="2" t="b">
        <v>0</v>
      </c>
      <c r="M763" s="1" t="s">
        <v>16</v>
      </c>
      <c r="N763" s="3">
        <v>43356</v>
      </c>
      <c r="O763" s="1" t="s">
        <v>23</v>
      </c>
      <c r="P763" s="24">
        <f t="shared" si="11"/>
        <v>44085</v>
      </c>
    </row>
    <row r="764" spans="1:16" ht="12.75" customHeight="1" x14ac:dyDescent="0.4">
      <c r="A764" s="1" t="s">
        <v>819</v>
      </c>
      <c r="B764" s="1" t="s">
        <v>820</v>
      </c>
      <c r="C764" s="1" t="s">
        <v>801</v>
      </c>
      <c r="D764" s="1" t="s">
        <v>936</v>
      </c>
      <c r="E764" s="1" t="s">
        <v>797</v>
      </c>
      <c r="F764" s="1" t="s">
        <v>103</v>
      </c>
      <c r="G764" s="2">
        <v>1002</v>
      </c>
      <c r="H764" s="21" t="s">
        <v>821</v>
      </c>
      <c r="I764" s="2">
        <v>0</v>
      </c>
      <c r="J764" s="2">
        <v>44200</v>
      </c>
      <c r="K764" s="2">
        <v>1500000</v>
      </c>
      <c r="L764" s="2" t="b">
        <v>0</v>
      </c>
      <c r="M764" s="1" t="s">
        <v>23</v>
      </c>
      <c r="N764" s="3">
        <v>43361</v>
      </c>
      <c r="O764" s="1" t="s">
        <v>23</v>
      </c>
      <c r="P764" s="24">
        <f t="shared" si="11"/>
        <v>44091</v>
      </c>
    </row>
    <row r="765" spans="1:16" ht="12.75" customHeight="1" x14ac:dyDescent="0.4">
      <c r="A765" s="1" t="s">
        <v>432</v>
      </c>
      <c r="B765" s="1" t="s">
        <v>415</v>
      </c>
      <c r="C765" s="1" t="s">
        <v>416</v>
      </c>
      <c r="D765" s="1" t="s">
        <v>936</v>
      </c>
      <c r="E765" s="1" t="s">
        <v>416</v>
      </c>
      <c r="F765" s="1" t="s">
        <v>21</v>
      </c>
      <c r="G765" s="2">
        <v>748</v>
      </c>
      <c r="H765" s="21" t="s">
        <v>433</v>
      </c>
      <c r="I765" s="2">
        <v>0</v>
      </c>
      <c r="J765" s="2">
        <v>22380</v>
      </c>
      <c r="K765" s="2">
        <v>710000</v>
      </c>
      <c r="L765" s="2" t="b">
        <v>0</v>
      </c>
      <c r="M765" s="1" t="s">
        <v>23</v>
      </c>
      <c r="N765" s="3">
        <v>42999</v>
      </c>
      <c r="O765" s="1" t="s">
        <v>23</v>
      </c>
      <c r="P765" s="24">
        <f t="shared" si="11"/>
        <v>44094</v>
      </c>
    </row>
    <row r="766" spans="1:16" ht="12.75" customHeight="1" x14ac:dyDescent="0.4">
      <c r="A766" s="1" t="s">
        <v>128</v>
      </c>
      <c r="B766" s="1" t="s">
        <v>224</v>
      </c>
      <c r="C766" s="1" t="s">
        <v>232</v>
      </c>
      <c r="D766" s="1" t="s">
        <v>935</v>
      </c>
      <c r="E766" s="1" t="s">
        <v>102</v>
      </c>
      <c r="F766" s="1" t="s">
        <v>103</v>
      </c>
      <c r="G766" s="2">
        <v>932</v>
      </c>
      <c r="H766" s="21" t="s">
        <v>233</v>
      </c>
      <c r="I766" s="2">
        <v>0</v>
      </c>
      <c r="J766" s="2">
        <v>27600</v>
      </c>
      <c r="K766" s="2">
        <v>700000</v>
      </c>
      <c r="L766" s="2" t="b">
        <v>0</v>
      </c>
      <c r="M766" s="1" t="s">
        <v>23</v>
      </c>
      <c r="N766" s="3">
        <v>43369</v>
      </c>
      <c r="O766" s="1" t="s">
        <v>23</v>
      </c>
      <c r="P766" s="24">
        <f t="shared" si="11"/>
        <v>44099</v>
      </c>
    </row>
    <row r="767" spans="1:16" ht="12.75" customHeight="1" x14ac:dyDescent="0.4">
      <c r="A767" s="1" t="s">
        <v>444</v>
      </c>
      <c r="B767" s="1" t="s">
        <v>551</v>
      </c>
      <c r="C767" s="1" t="s">
        <v>68</v>
      </c>
      <c r="D767" s="1" t="s">
        <v>937</v>
      </c>
      <c r="E767" s="1" t="s">
        <v>69</v>
      </c>
      <c r="F767" s="1" t="s">
        <v>21</v>
      </c>
      <c r="G767" s="2">
        <v>535</v>
      </c>
      <c r="H767" s="21" t="s">
        <v>595</v>
      </c>
      <c r="I767" s="2">
        <v>0</v>
      </c>
      <c r="J767" s="2">
        <v>11028</v>
      </c>
      <c r="K767" s="2">
        <v>237500</v>
      </c>
      <c r="L767" s="2" t="b">
        <v>1</v>
      </c>
      <c r="M767" s="1" t="s">
        <v>23</v>
      </c>
      <c r="N767" s="3">
        <v>43193</v>
      </c>
      <c r="O767" s="1" t="s">
        <v>23</v>
      </c>
      <c r="P767" s="24">
        <f t="shared" si="11"/>
        <v>44106</v>
      </c>
    </row>
    <row r="768" spans="1:16" ht="12.75" customHeight="1" x14ac:dyDescent="0.4">
      <c r="A768" s="1" t="s">
        <v>111</v>
      </c>
      <c r="B768" s="1" t="s">
        <v>744</v>
      </c>
      <c r="C768" s="1" t="s">
        <v>745</v>
      </c>
      <c r="D768" s="1" t="s">
        <v>935</v>
      </c>
      <c r="E768" s="1" t="s">
        <v>102</v>
      </c>
      <c r="F768" s="1" t="s">
        <v>40</v>
      </c>
      <c r="G768" s="2">
        <v>644</v>
      </c>
      <c r="H768" s="21" t="s">
        <v>746</v>
      </c>
      <c r="I768" s="2">
        <v>0</v>
      </c>
      <c r="J768" s="2">
        <v>21600</v>
      </c>
      <c r="K768" s="2">
        <v>514000</v>
      </c>
      <c r="L768" s="2" t="b">
        <v>0</v>
      </c>
      <c r="M768" s="1" t="s">
        <v>23</v>
      </c>
      <c r="N768" s="3">
        <v>43386</v>
      </c>
      <c r="O768" s="1" t="s">
        <v>23</v>
      </c>
      <c r="P768" s="24">
        <f t="shared" si="11"/>
        <v>44116</v>
      </c>
    </row>
    <row r="769" spans="1:16" ht="12.75" customHeight="1" x14ac:dyDescent="0.4">
      <c r="A769" s="1" t="s">
        <v>174</v>
      </c>
      <c r="B769" s="1" t="s">
        <v>833</v>
      </c>
      <c r="C769" s="1" t="s">
        <v>416</v>
      </c>
      <c r="D769" s="1" t="s">
        <v>936</v>
      </c>
      <c r="E769" s="1" t="s">
        <v>416</v>
      </c>
      <c r="F769" s="1" t="s">
        <v>103</v>
      </c>
      <c r="G769" s="2">
        <v>1116</v>
      </c>
      <c r="H769" s="21" t="s">
        <v>834</v>
      </c>
      <c r="I769" s="2">
        <v>0</v>
      </c>
      <c r="J769" s="2">
        <v>39000</v>
      </c>
      <c r="K769" s="2">
        <v>1450000</v>
      </c>
      <c r="L769" s="2" t="b">
        <v>0</v>
      </c>
      <c r="M769" s="1" t="s">
        <v>16</v>
      </c>
      <c r="N769" s="3">
        <v>43393</v>
      </c>
      <c r="O769" s="1" t="s">
        <v>23</v>
      </c>
      <c r="P769" s="24">
        <f t="shared" si="11"/>
        <v>44123</v>
      </c>
    </row>
    <row r="770" spans="1:16" ht="12.75" customHeight="1" x14ac:dyDescent="0.4">
      <c r="A770" s="1" t="s">
        <v>145</v>
      </c>
      <c r="B770" s="1" t="s">
        <v>864</v>
      </c>
      <c r="C770" s="1" t="s">
        <v>113</v>
      </c>
      <c r="D770" s="1" t="s">
        <v>935</v>
      </c>
      <c r="E770" s="1" t="s">
        <v>114</v>
      </c>
      <c r="F770" s="1" t="s">
        <v>103</v>
      </c>
      <c r="G770" s="2">
        <v>1455</v>
      </c>
      <c r="H770" s="21" t="s">
        <v>865</v>
      </c>
      <c r="I770" s="2">
        <v>0</v>
      </c>
      <c r="J770" s="2">
        <v>30940</v>
      </c>
      <c r="K770" s="2">
        <v>825000</v>
      </c>
      <c r="L770" s="2" t="b">
        <v>0</v>
      </c>
      <c r="M770" s="1" t="s">
        <v>53</v>
      </c>
      <c r="N770" s="3">
        <v>43434</v>
      </c>
      <c r="O770" s="1" t="s">
        <v>23</v>
      </c>
      <c r="P770" s="24">
        <f t="shared" ref="P770:P833" si="12">DATEVALUE(H770)</f>
        <v>44164</v>
      </c>
    </row>
    <row r="771" spans="1:16" ht="12.75" customHeight="1" x14ac:dyDescent="0.4">
      <c r="A771" s="1" t="s">
        <v>31</v>
      </c>
      <c r="B771" s="1" t="s">
        <v>258</v>
      </c>
      <c r="C771" s="1" t="s">
        <v>259</v>
      </c>
      <c r="D771" s="1" t="s">
        <v>935</v>
      </c>
      <c r="E771" s="1" t="s">
        <v>279</v>
      </c>
      <c r="F771" s="1" t="s">
        <v>261</v>
      </c>
      <c r="G771" s="2">
        <v>773</v>
      </c>
      <c r="H771" s="21" t="s">
        <v>280</v>
      </c>
      <c r="I771" s="2">
        <v>0</v>
      </c>
      <c r="J771" s="2">
        <v>13548</v>
      </c>
      <c r="K771" s="2">
        <v>300000</v>
      </c>
      <c r="L771" s="2" t="b">
        <v>0</v>
      </c>
      <c r="M771" s="1" t="s">
        <v>23</v>
      </c>
      <c r="N771" s="3">
        <v>43070</v>
      </c>
      <c r="O771" s="1" t="s">
        <v>23</v>
      </c>
      <c r="P771" s="24">
        <f t="shared" si="12"/>
        <v>44165</v>
      </c>
    </row>
    <row r="772" spans="1:16" ht="12.75" customHeight="1" x14ac:dyDescent="0.4">
      <c r="A772" s="1" t="s">
        <v>443</v>
      </c>
      <c r="B772" s="1" t="s">
        <v>744</v>
      </c>
      <c r="C772" s="1" t="s">
        <v>745</v>
      </c>
      <c r="D772" s="1" t="s">
        <v>935</v>
      </c>
      <c r="E772" s="1" t="s">
        <v>102</v>
      </c>
      <c r="F772" s="1" t="s">
        <v>751</v>
      </c>
      <c r="G772" s="2">
        <v>1253</v>
      </c>
      <c r="H772" s="21" t="s">
        <v>764</v>
      </c>
      <c r="I772" s="2">
        <v>0</v>
      </c>
      <c r="J772" s="2">
        <v>34200</v>
      </c>
      <c r="K772" s="2">
        <v>805000</v>
      </c>
      <c r="L772" s="2" t="b">
        <v>0</v>
      </c>
      <c r="M772" s="1" t="s">
        <v>23</v>
      </c>
      <c r="N772" s="3">
        <v>43470</v>
      </c>
      <c r="O772" s="1" t="s">
        <v>23</v>
      </c>
      <c r="P772" s="24">
        <f t="shared" si="12"/>
        <v>44200</v>
      </c>
    </row>
    <row r="773" spans="1:16" ht="12.75" customHeight="1" x14ac:dyDescent="0.4">
      <c r="A773" s="1" t="s">
        <v>550</v>
      </c>
      <c r="B773" s="1" t="s">
        <v>551</v>
      </c>
      <c r="C773" s="1" t="s">
        <v>552</v>
      </c>
      <c r="D773" s="1" t="s">
        <v>937</v>
      </c>
      <c r="E773" s="1" t="s">
        <v>69</v>
      </c>
      <c r="F773" s="1" t="s">
        <v>40</v>
      </c>
      <c r="G773" s="2">
        <v>975</v>
      </c>
      <c r="H773" s="21" t="s">
        <v>553</v>
      </c>
      <c r="I773" s="2">
        <v>0</v>
      </c>
      <c r="J773" s="2">
        <v>14496</v>
      </c>
      <c r="K773" s="2">
        <v>275000</v>
      </c>
      <c r="L773" s="2" t="b">
        <v>0</v>
      </c>
      <c r="M773" s="1" t="s">
        <v>23</v>
      </c>
      <c r="N773" s="3">
        <v>42377</v>
      </c>
      <c r="O773" s="1" t="s">
        <v>23</v>
      </c>
      <c r="P773" s="24">
        <f t="shared" si="12"/>
        <v>44203</v>
      </c>
    </row>
    <row r="774" spans="1:16" ht="12.75" customHeight="1" x14ac:dyDescent="0.4">
      <c r="A774" s="1" t="s">
        <v>578</v>
      </c>
      <c r="B774" s="1" t="s">
        <v>551</v>
      </c>
      <c r="C774" s="1" t="s">
        <v>68</v>
      </c>
      <c r="D774" s="1" t="s">
        <v>937</v>
      </c>
      <c r="E774" s="1" t="s">
        <v>69</v>
      </c>
      <c r="F774" s="1" t="s">
        <v>21</v>
      </c>
      <c r="G774" s="2">
        <v>660</v>
      </c>
      <c r="H774" s="21" t="s">
        <v>579</v>
      </c>
      <c r="I774" s="2">
        <v>0</v>
      </c>
      <c r="J774" s="2">
        <v>11568</v>
      </c>
      <c r="K774" s="2">
        <v>237500</v>
      </c>
      <c r="L774" s="2" t="b">
        <v>1</v>
      </c>
      <c r="M774" s="1" t="s">
        <v>23</v>
      </c>
      <c r="N774" s="3">
        <v>39127</v>
      </c>
      <c r="O774" s="1" t="s">
        <v>23</v>
      </c>
      <c r="P774" s="24">
        <f t="shared" si="12"/>
        <v>44240</v>
      </c>
    </row>
    <row r="775" spans="1:16" ht="12.75" customHeight="1" x14ac:dyDescent="0.4">
      <c r="A775" s="1" t="s">
        <v>46</v>
      </c>
      <c r="B775" s="1" t="s">
        <v>824</v>
      </c>
      <c r="C775" s="1" t="s">
        <v>800</v>
      </c>
      <c r="D775" s="1" t="s">
        <v>156</v>
      </c>
      <c r="E775" s="1" t="s">
        <v>157</v>
      </c>
      <c r="F775" s="1" t="s">
        <v>21</v>
      </c>
      <c r="G775" s="2">
        <v>428</v>
      </c>
      <c r="H775" s="21" t="s">
        <v>825</v>
      </c>
      <c r="I775" s="2">
        <v>0</v>
      </c>
      <c r="J775" s="2">
        <v>8837</v>
      </c>
      <c r="K775" s="2">
        <v>100000</v>
      </c>
      <c r="L775" s="2" t="b">
        <v>0</v>
      </c>
      <c r="M775" s="1" t="s">
        <v>23</v>
      </c>
      <c r="N775" s="3">
        <v>39867</v>
      </c>
      <c r="O775" s="1" t="s">
        <v>23</v>
      </c>
      <c r="P775" s="24">
        <f t="shared" si="12"/>
        <v>44254</v>
      </c>
    </row>
    <row r="776" spans="1:16" ht="12.75" customHeight="1" x14ac:dyDescent="0.4">
      <c r="A776" s="1" t="s">
        <v>145</v>
      </c>
      <c r="B776" s="1" t="s">
        <v>766</v>
      </c>
      <c r="C776" s="1" t="s">
        <v>121</v>
      </c>
      <c r="D776" s="1" t="s">
        <v>936</v>
      </c>
      <c r="E776" s="1" t="s">
        <v>427</v>
      </c>
      <c r="F776" s="1" t="s">
        <v>72</v>
      </c>
      <c r="G776" s="2">
        <v>708</v>
      </c>
      <c r="H776" s="21" t="s">
        <v>767</v>
      </c>
      <c r="I776" s="2">
        <v>0</v>
      </c>
      <c r="J776" s="2">
        <v>36000</v>
      </c>
      <c r="K776" s="2">
        <v>1100000</v>
      </c>
      <c r="L776" s="2" t="b">
        <v>0</v>
      </c>
      <c r="M776" s="1" t="s">
        <v>53</v>
      </c>
      <c r="N776" s="3">
        <v>43543</v>
      </c>
      <c r="O776" s="1" t="s">
        <v>23</v>
      </c>
      <c r="P776" s="24">
        <f t="shared" si="12"/>
        <v>44273</v>
      </c>
    </row>
    <row r="777" spans="1:16" ht="12.75" customHeight="1" x14ac:dyDescent="0.4">
      <c r="A777" s="1" t="s">
        <v>380</v>
      </c>
      <c r="B777" s="1" t="s">
        <v>551</v>
      </c>
      <c r="C777" s="1" t="s">
        <v>68</v>
      </c>
      <c r="D777" s="1" t="s">
        <v>937</v>
      </c>
      <c r="E777" s="1" t="s">
        <v>69</v>
      </c>
      <c r="F777" s="1" t="s">
        <v>40</v>
      </c>
      <c r="G777" s="2">
        <v>975</v>
      </c>
      <c r="H777" s="21" t="s">
        <v>554</v>
      </c>
      <c r="I777" s="2">
        <v>0</v>
      </c>
      <c r="J777" s="2">
        <v>14844</v>
      </c>
      <c r="K777" s="2">
        <v>275000</v>
      </c>
      <c r="L777" s="2" t="b">
        <v>1</v>
      </c>
      <c r="M777" s="1" t="s">
        <v>53</v>
      </c>
      <c r="N777" s="3">
        <v>43549</v>
      </c>
      <c r="O777" s="1" t="s">
        <v>23</v>
      </c>
      <c r="P777" s="24">
        <f t="shared" si="12"/>
        <v>44279</v>
      </c>
    </row>
    <row r="778" spans="1:16" ht="12.75" customHeight="1" x14ac:dyDescent="0.4">
      <c r="A778" s="1" t="s">
        <v>128</v>
      </c>
      <c r="B778" s="1" t="s">
        <v>796</v>
      </c>
      <c r="C778" s="1" t="s">
        <v>405</v>
      </c>
      <c r="D778" s="1" t="s">
        <v>935</v>
      </c>
      <c r="E778" s="1" t="s">
        <v>98</v>
      </c>
      <c r="F778" s="1" t="s">
        <v>40</v>
      </c>
      <c r="G778" s="2">
        <v>685</v>
      </c>
      <c r="H778" s="21" t="s">
        <v>798</v>
      </c>
      <c r="I778" s="2">
        <v>0</v>
      </c>
      <c r="J778" s="2">
        <v>17376</v>
      </c>
      <c r="K778" s="2">
        <v>385000</v>
      </c>
      <c r="L778" s="2" t="b">
        <v>1</v>
      </c>
      <c r="M778" s="1" t="s">
        <v>23</v>
      </c>
      <c r="N778" s="3">
        <v>39512</v>
      </c>
      <c r="O778" s="1" t="s">
        <v>23</v>
      </c>
      <c r="P778" s="24">
        <f t="shared" si="12"/>
        <v>44285</v>
      </c>
    </row>
    <row r="779" spans="1:16" ht="12.75" customHeight="1" x14ac:dyDescent="0.4">
      <c r="A779" s="1" t="s">
        <v>29</v>
      </c>
      <c r="B779" s="1" t="s">
        <v>386</v>
      </c>
      <c r="C779" s="1" t="s">
        <v>387</v>
      </c>
      <c r="D779" s="1" t="s">
        <v>935</v>
      </c>
      <c r="E779" s="1" t="s">
        <v>102</v>
      </c>
      <c r="F779" s="1" t="s">
        <v>40</v>
      </c>
      <c r="G779" s="2">
        <v>891</v>
      </c>
      <c r="H779" s="21" t="s">
        <v>394</v>
      </c>
      <c r="I779" s="2">
        <v>0</v>
      </c>
      <c r="J779" s="2">
        <v>21520</v>
      </c>
      <c r="K779" s="2">
        <v>750000</v>
      </c>
      <c r="L779" s="2" t="b">
        <v>0</v>
      </c>
      <c r="M779" s="1" t="s">
        <v>23</v>
      </c>
      <c r="N779" s="3">
        <v>40269</v>
      </c>
      <c r="O779" s="1" t="s">
        <v>23</v>
      </c>
      <c r="P779" s="24">
        <f t="shared" si="12"/>
        <v>44286</v>
      </c>
    </row>
    <row r="780" spans="1:16" ht="12.75" customHeight="1" x14ac:dyDescent="0.4">
      <c r="A780" s="1" t="s">
        <v>88</v>
      </c>
      <c r="B780" s="1" t="s">
        <v>258</v>
      </c>
      <c r="C780" s="1" t="s">
        <v>259</v>
      </c>
      <c r="D780" s="1" t="s">
        <v>935</v>
      </c>
      <c r="E780" s="1" t="s">
        <v>260</v>
      </c>
      <c r="F780" s="1" t="s">
        <v>261</v>
      </c>
      <c r="G780" s="2">
        <v>773</v>
      </c>
      <c r="H780" s="21" t="s">
        <v>290</v>
      </c>
      <c r="I780" s="2">
        <v>0</v>
      </c>
      <c r="J780" s="2">
        <v>13200</v>
      </c>
      <c r="K780" s="2">
        <v>300000</v>
      </c>
      <c r="L780" s="2" t="b">
        <v>0</v>
      </c>
      <c r="M780" s="1" t="s">
        <v>23</v>
      </c>
      <c r="N780" s="3">
        <v>43405</v>
      </c>
      <c r="O780" s="1" t="s">
        <v>23</v>
      </c>
      <c r="P780" s="24">
        <f t="shared" si="12"/>
        <v>44500</v>
      </c>
    </row>
    <row r="781" spans="1:16" ht="12.75" customHeight="1" x14ac:dyDescent="0.4">
      <c r="A781" s="1" t="s">
        <v>39</v>
      </c>
      <c r="B781" s="1" t="s">
        <v>713</v>
      </c>
      <c r="C781" s="1" t="s">
        <v>85</v>
      </c>
      <c r="D781" s="1" t="s">
        <v>86</v>
      </c>
      <c r="E781" s="1" t="s">
        <v>86</v>
      </c>
      <c r="F781" s="1" t="s">
        <v>714</v>
      </c>
      <c r="G781" s="2">
        <v>1096</v>
      </c>
      <c r="H781" s="21" t="s">
        <v>716</v>
      </c>
      <c r="I781" s="2">
        <v>0</v>
      </c>
      <c r="J781" s="2">
        <v>14448</v>
      </c>
      <c r="K781" s="2">
        <v>270000</v>
      </c>
      <c r="L781" s="2" t="b">
        <v>1</v>
      </c>
      <c r="M781" s="1" t="s">
        <v>23</v>
      </c>
      <c r="N781" s="3">
        <v>42339</v>
      </c>
      <c r="O781" s="1" t="s">
        <v>23</v>
      </c>
      <c r="P781" s="24">
        <f t="shared" si="12"/>
        <v>44530</v>
      </c>
    </row>
    <row r="782" spans="1:16" ht="12.75" customHeight="1" x14ac:dyDescent="0.4">
      <c r="A782" s="1" t="s">
        <v>325</v>
      </c>
      <c r="B782" s="1" t="s">
        <v>551</v>
      </c>
      <c r="C782" s="1" t="s">
        <v>68</v>
      </c>
      <c r="D782" s="1" t="s">
        <v>937</v>
      </c>
      <c r="E782" s="1" t="s">
        <v>69</v>
      </c>
      <c r="F782" s="1" t="s">
        <v>72</v>
      </c>
      <c r="G782" s="2">
        <v>725</v>
      </c>
      <c r="H782" s="21" t="s">
        <v>621</v>
      </c>
      <c r="I782" s="2">
        <v>0</v>
      </c>
      <c r="J782" s="2">
        <v>13548</v>
      </c>
      <c r="K782" s="2">
        <v>310000</v>
      </c>
      <c r="L782" s="2" t="b">
        <v>1</v>
      </c>
      <c r="M782" s="1" t="s">
        <v>23</v>
      </c>
      <c r="N782" s="3">
        <v>43196</v>
      </c>
      <c r="O782" s="1" t="s">
        <v>23</v>
      </c>
      <c r="P782" s="24">
        <f t="shared" si="12"/>
        <v>44656</v>
      </c>
    </row>
    <row r="783" spans="1:16" ht="12.75" customHeight="1" x14ac:dyDescent="0.4">
      <c r="A783" s="1" t="s">
        <v>35</v>
      </c>
      <c r="B783" s="1" t="s">
        <v>924</v>
      </c>
      <c r="C783" s="1" t="s">
        <v>925</v>
      </c>
      <c r="D783" s="1" t="s">
        <v>935</v>
      </c>
      <c r="E783" s="1" t="s">
        <v>102</v>
      </c>
      <c r="F783" s="1" t="s">
        <v>774</v>
      </c>
      <c r="G783" s="2">
        <v>1781</v>
      </c>
      <c r="H783" s="21" t="s">
        <v>57</v>
      </c>
      <c r="I783" s="2">
        <v>50</v>
      </c>
      <c r="J783" s="2">
        <v>88000</v>
      </c>
      <c r="K783" s="2">
        <v>1350000</v>
      </c>
      <c r="L783" s="2" t="b">
        <v>0</v>
      </c>
      <c r="M783" s="1" t="s">
        <v>16</v>
      </c>
      <c r="N783" s="17"/>
      <c r="O783" s="1" t="s">
        <v>23</v>
      </c>
      <c r="P783" s="24" t="e">
        <f t="shared" si="12"/>
        <v>#VALUE!</v>
      </c>
    </row>
    <row r="784" spans="1:16" ht="12.75" customHeight="1" x14ac:dyDescent="0.4">
      <c r="A784" s="1" t="s">
        <v>807</v>
      </c>
      <c r="B784" s="1" t="s">
        <v>808</v>
      </c>
      <c r="C784" s="1" t="s">
        <v>809</v>
      </c>
      <c r="D784" s="1" t="s">
        <v>82</v>
      </c>
      <c r="E784" s="1" t="s">
        <v>427</v>
      </c>
      <c r="F784" s="1" t="s">
        <v>103</v>
      </c>
      <c r="G784" s="2">
        <v>645</v>
      </c>
      <c r="H784" s="21" t="s">
        <v>153</v>
      </c>
      <c r="I784" s="2">
        <v>0</v>
      </c>
      <c r="J784" s="2">
        <v>6240</v>
      </c>
      <c r="K784" s="2">
        <v>200000</v>
      </c>
      <c r="L784" s="2" t="b">
        <v>0</v>
      </c>
      <c r="M784" s="1" t="s">
        <v>23</v>
      </c>
      <c r="N784" s="3">
        <v>40640</v>
      </c>
      <c r="O784" s="1" t="s">
        <v>23</v>
      </c>
      <c r="P784" s="24" t="e">
        <f t="shared" si="12"/>
        <v>#VALUE!</v>
      </c>
    </row>
    <row r="785" spans="1:16" ht="12.75" customHeight="1" x14ac:dyDescent="0.4">
      <c r="A785" s="1" t="s">
        <v>119</v>
      </c>
      <c r="B785" s="1" t="s">
        <v>116</v>
      </c>
      <c r="C785" s="1" t="s">
        <v>117</v>
      </c>
      <c r="D785" s="1" t="s">
        <v>935</v>
      </c>
      <c r="E785" s="1" t="s">
        <v>102</v>
      </c>
      <c r="F785" s="1" t="s">
        <v>40</v>
      </c>
      <c r="G785" s="2">
        <v>857</v>
      </c>
      <c r="H785" s="21" t="s">
        <v>16</v>
      </c>
      <c r="I785" s="2">
        <v>0</v>
      </c>
      <c r="J785" s="2">
        <v>8222</v>
      </c>
      <c r="K785" s="2">
        <v>695000</v>
      </c>
      <c r="L785" s="2" t="b">
        <v>0</v>
      </c>
      <c r="M785" s="1" t="s">
        <v>16</v>
      </c>
      <c r="N785" s="3">
        <v>367</v>
      </c>
      <c r="O785" s="1" t="s">
        <v>23</v>
      </c>
      <c r="P785" s="24" t="e">
        <f t="shared" si="12"/>
        <v>#VALUE!</v>
      </c>
    </row>
    <row r="786" spans="1:16" ht="12.75" customHeight="1" x14ac:dyDescent="0.4">
      <c r="A786" s="1" t="s">
        <v>90</v>
      </c>
      <c r="B786" s="1" t="s">
        <v>91</v>
      </c>
      <c r="C786" s="1" t="s">
        <v>85</v>
      </c>
      <c r="D786" s="1" t="s">
        <v>86</v>
      </c>
      <c r="E786" s="1" t="s">
        <v>86</v>
      </c>
      <c r="F786" s="1" t="s">
        <v>92</v>
      </c>
      <c r="G786" s="2">
        <v>979</v>
      </c>
      <c r="H786" s="21" t="s">
        <v>57</v>
      </c>
      <c r="I786" s="2">
        <v>6</v>
      </c>
      <c r="J786" s="2">
        <v>9540</v>
      </c>
      <c r="K786" s="2">
        <v>160000</v>
      </c>
      <c r="L786" s="2" t="b">
        <v>0</v>
      </c>
      <c r="M786" s="1" t="s">
        <v>23</v>
      </c>
      <c r="N786" s="17"/>
      <c r="O786" s="1" t="s">
        <v>23</v>
      </c>
      <c r="P786" s="24" t="e">
        <f t="shared" si="12"/>
        <v>#VALUE!</v>
      </c>
    </row>
    <row r="787" spans="1:16" ht="12.75" customHeight="1" x14ac:dyDescent="0.4">
      <c r="A787" s="1" t="s">
        <v>90</v>
      </c>
      <c r="B787" s="1" t="s">
        <v>781</v>
      </c>
      <c r="C787" s="1" t="s">
        <v>782</v>
      </c>
      <c r="D787" s="1" t="s">
        <v>935</v>
      </c>
      <c r="E787" s="1" t="s">
        <v>122</v>
      </c>
      <c r="F787" s="1" t="s">
        <v>40</v>
      </c>
      <c r="G787" s="2">
        <v>827</v>
      </c>
      <c r="H787" s="21" t="s">
        <v>153</v>
      </c>
      <c r="I787" s="2">
        <v>0</v>
      </c>
      <c r="J787" s="2">
        <v>9600</v>
      </c>
      <c r="K787" s="2">
        <v>680000</v>
      </c>
      <c r="L787" s="2" t="b">
        <v>0</v>
      </c>
      <c r="M787" s="1" t="s">
        <v>23</v>
      </c>
      <c r="N787" s="3">
        <v>42765</v>
      </c>
      <c r="O787" s="1" t="s">
        <v>23</v>
      </c>
      <c r="P787" s="24" t="e">
        <f t="shared" si="12"/>
        <v>#VALUE!</v>
      </c>
    </row>
    <row r="788" spans="1:16" ht="12.75" customHeight="1" x14ac:dyDescent="0.4">
      <c r="A788" s="1" t="s">
        <v>142</v>
      </c>
      <c r="B788" s="1" t="s">
        <v>679</v>
      </c>
      <c r="C788" s="1" t="s">
        <v>85</v>
      </c>
      <c r="D788" s="1" t="s">
        <v>86</v>
      </c>
      <c r="E788" s="1" t="s">
        <v>86</v>
      </c>
      <c r="F788" s="1" t="s">
        <v>92</v>
      </c>
      <c r="G788" s="2">
        <v>635</v>
      </c>
      <c r="H788" s="21" t="s">
        <v>680</v>
      </c>
      <c r="I788" s="2">
        <v>0</v>
      </c>
      <c r="J788" s="2">
        <v>9768</v>
      </c>
      <c r="K788" s="2">
        <v>160000</v>
      </c>
      <c r="L788" s="2" t="b">
        <v>1</v>
      </c>
      <c r="M788" s="1" t="s">
        <v>23</v>
      </c>
      <c r="N788" s="3">
        <v>43141</v>
      </c>
      <c r="O788" s="1" t="s">
        <v>23</v>
      </c>
      <c r="P788" s="24" t="e">
        <f t="shared" si="12"/>
        <v>#VALUE!</v>
      </c>
    </row>
    <row r="789" spans="1:16" ht="12.75" customHeight="1" x14ac:dyDescent="0.4">
      <c r="A789" s="1" t="s">
        <v>42</v>
      </c>
      <c r="B789" s="1" t="s">
        <v>888</v>
      </c>
      <c r="C789" s="1" t="s">
        <v>16</v>
      </c>
      <c r="D789" s="1" t="s">
        <v>938</v>
      </c>
      <c r="E789" s="1" t="s">
        <v>89</v>
      </c>
      <c r="F789" s="1" t="s">
        <v>783</v>
      </c>
      <c r="G789" s="2">
        <v>547</v>
      </c>
      <c r="H789" s="21" t="s">
        <v>153</v>
      </c>
      <c r="I789" s="2">
        <v>0</v>
      </c>
      <c r="J789" s="2">
        <v>10234</v>
      </c>
      <c r="K789" s="2">
        <v>170000</v>
      </c>
      <c r="L789" s="2" t="b">
        <v>1</v>
      </c>
      <c r="M789" s="1" t="s">
        <v>23</v>
      </c>
      <c r="N789" s="3">
        <v>41761</v>
      </c>
      <c r="O789" s="1" t="s">
        <v>23</v>
      </c>
      <c r="P789" s="24" t="e">
        <f t="shared" si="12"/>
        <v>#VALUE!</v>
      </c>
    </row>
    <row r="790" spans="1:16" ht="12.75" customHeight="1" x14ac:dyDescent="0.4">
      <c r="A790" s="1" t="s">
        <v>380</v>
      </c>
      <c r="B790" s="1" t="s">
        <v>769</v>
      </c>
      <c r="C790" s="1" t="s">
        <v>405</v>
      </c>
      <c r="D790" s="1" t="s">
        <v>935</v>
      </c>
      <c r="E790" s="1" t="s">
        <v>20</v>
      </c>
      <c r="F790" s="1" t="s">
        <v>21</v>
      </c>
      <c r="G790" s="2">
        <v>501</v>
      </c>
      <c r="H790" s="21" t="s">
        <v>153</v>
      </c>
      <c r="I790" s="2">
        <v>0</v>
      </c>
      <c r="J790" s="2">
        <v>10260</v>
      </c>
      <c r="K790" s="2">
        <v>285000</v>
      </c>
      <c r="L790" s="2" t="b">
        <v>1</v>
      </c>
      <c r="M790" s="1" t="s">
        <v>23</v>
      </c>
      <c r="N790" s="3">
        <v>37512</v>
      </c>
      <c r="O790" s="1" t="s">
        <v>23</v>
      </c>
      <c r="P790" s="24" t="e">
        <f t="shared" si="12"/>
        <v>#VALUE!</v>
      </c>
    </row>
    <row r="791" spans="1:16" ht="12.75" customHeight="1" x14ac:dyDescent="0.4">
      <c r="A791" s="1" t="s">
        <v>48</v>
      </c>
      <c r="B791" s="1" t="s">
        <v>920</v>
      </c>
      <c r="C791" s="1" t="s">
        <v>264</v>
      </c>
      <c r="D791" s="1" t="s">
        <v>935</v>
      </c>
      <c r="E791" s="1" t="s">
        <v>260</v>
      </c>
      <c r="F791" s="1" t="s">
        <v>261</v>
      </c>
      <c r="G791" s="2">
        <v>657</v>
      </c>
      <c r="H791" s="21" t="s">
        <v>57</v>
      </c>
      <c r="I791" s="2">
        <v>8</v>
      </c>
      <c r="J791" s="2">
        <v>10740</v>
      </c>
      <c r="K791" s="2">
        <v>300000</v>
      </c>
      <c r="L791" s="2" t="b">
        <v>1</v>
      </c>
      <c r="M791" s="1" t="s">
        <v>23</v>
      </c>
      <c r="N791" s="17"/>
      <c r="O791" s="1" t="s">
        <v>23</v>
      </c>
      <c r="P791" s="24" t="e">
        <f t="shared" si="12"/>
        <v>#VALUE!</v>
      </c>
    </row>
    <row r="792" spans="1:16" ht="12.75" customHeight="1" x14ac:dyDescent="0.4">
      <c r="A792" s="1" t="s">
        <v>97</v>
      </c>
      <c r="B792" s="1" t="s">
        <v>95</v>
      </c>
      <c r="C792" s="1" t="s">
        <v>85</v>
      </c>
      <c r="D792" s="1" t="s">
        <v>86</v>
      </c>
      <c r="E792" s="1" t="s">
        <v>98</v>
      </c>
      <c r="F792" s="1" t="s">
        <v>99</v>
      </c>
      <c r="G792" s="2">
        <v>861</v>
      </c>
      <c r="H792" s="21" t="s">
        <v>57</v>
      </c>
      <c r="I792" s="2">
        <v>8</v>
      </c>
      <c r="J792" s="2">
        <v>10740</v>
      </c>
      <c r="K792" s="2">
        <v>185000</v>
      </c>
      <c r="L792" s="2" t="b">
        <v>1</v>
      </c>
      <c r="M792" s="1" t="s">
        <v>23</v>
      </c>
      <c r="N792" s="17"/>
      <c r="O792" s="1" t="s">
        <v>23</v>
      </c>
      <c r="P792" s="24" t="e">
        <f t="shared" si="12"/>
        <v>#VALUE!</v>
      </c>
    </row>
    <row r="793" spans="1:16" ht="12.75" customHeight="1" x14ac:dyDescent="0.4">
      <c r="A793" s="1" t="s">
        <v>48</v>
      </c>
      <c r="B793" s="1" t="s">
        <v>792</v>
      </c>
      <c r="C793" s="1" t="s">
        <v>793</v>
      </c>
      <c r="D793" s="1" t="s">
        <v>82</v>
      </c>
      <c r="E793" s="1" t="s">
        <v>20</v>
      </c>
      <c r="F793" s="1" t="s">
        <v>21</v>
      </c>
      <c r="G793" s="2">
        <v>457</v>
      </c>
      <c r="H793" s="21" t="s">
        <v>795</v>
      </c>
      <c r="I793" s="2">
        <v>0</v>
      </c>
      <c r="J793" s="2">
        <v>10766</v>
      </c>
      <c r="K793" s="2">
        <v>240000</v>
      </c>
      <c r="L793" s="2" t="b">
        <v>0</v>
      </c>
      <c r="M793" s="1" t="s">
        <v>23</v>
      </c>
      <c r="N793" s="3">
        <v>40462</v>
      </c>
      <c r="O793" s="1" t="s">
        <v>23</v>
      </c>
      <c r="P793" s="24" t="e">
        <f t="shared" si="12"/>
        <v>#VALUE!</v>
      </c>
    </row>
    <row r="794" spans="1:16" ht="12.75" customHeight="1" x14ac:dyDescent="0.4">
      <c r="A794" s="1" t="s">
        <v>83</v>
      </c>
      <c r="B794" s="1" t="s">
        <v>84</v>
      </c>
      <c r="C794" s="1" t="s">
        <v>85</v>
      </c>
      <c r="D794" s="1" t="s">
        <v>86</v>
      </c>
      <c r="E794" s="1" t="s">
        <v>86</v>
      </c>
      <c r="F794" s="1" t="s">
        <v>87</v>
      </c>
      <c r="G794" s="2">
        <v>979</v>
      </c>
      <c r="H794" s="21" t="s">
        <v>52</v>
      </c>
      <c r="I794" s="2">
        <v>13</v>
      </c>
      <c r="J794" s="2">
        <v>10800</v>
      </c>
      <c r="K794" s="2">
        <v>240000</v>
      </c>
      <c r="L794" s="2" t="b">
        <v>1</v>
      </c>
      <c r="M794" s="1" t="s">
        <v>23</v>
      </c>
      <c r="N794" s="17"/>
      <c r="O794" s="1" t="s">
        <v>23</v>
      </c>
      <c r="P794" s="24" t="e">
        <f t="shared" si="12"/>
        <v>#VALUE!</v>
      </c>
    </row>
    <row r="795" spans="1:16" ht="12.75" customHeight="1" x14ac:dyDescent="0.4">
      <c r="A795" s="1" t="s">
        <v>27</v>
      </c>
      <c r="B795" s="1" t="s">
        <v>91</v>
      </c>
      <c r="C795" s="1" t="s">
        <v>85</v>
      </c>
      <c r="D795" s="1" t="s">
        <v>86</v>
      </c>
      <c r="E795" s="1" t="s">
        <v>86</v>
      </c>
      <c r="F795" s="1" t="s">
        <v>93</v>
      </c>
      <c r="G795" s="2">
        <v>861</v>
      </c>
      <c r="H795" s="21" t="s">
        <v>57</v>
      </c>
      <c r="I795" s="2">
        <v>17</v>
      </c>
      <c r="J795" s="2">
        <v>10800</v>
      </c>
      <c r="K795" s="2">
        <v>230000</v>
      </c>
      <c r="L795" s="2" t="b">
        <v>1</v>
      </c>
      <c r="M795" s="1" t="s">
        <v>23</v>
      </c>
      <c r="N795" s="17"/>
      <c r="O795" s="1" t="s">
        <v>23</v>
      </c>
      <c r="P795" s="24" t="e">
        <f t="shared" si="12"/>
        <v>#VALUE!</v>
      </c>
    </row>
    <row r="796" spans="1:16" ht="12.75" customHeight="1" x14ac:dyDescent="0.4">
      <c r="A796" s="1" t="s">
        <v>94</v>
      </c>
      <c r="B796" s="1" t="s">
        <v>95</v>
      </c>
      <c r="C796" s="1" t="s">
        <v>85</v>
      </c>
      <c r="D796" s="1" t="s">
        <v>86</v>
      </c>
      <c r="E796" s="1" t="s">
        <v>86</v>
      </c>
      <c r="F796" s="1" t="s">
        <v>96</v>
      </c>
      <c r="G796" s="2">
        <v>861</v>
      </c>
      <c r="H796" s="21" t="s">
        <v>52</v>
      </c>
      <c r="I796" s="2">
        <v>2</v>
      </c>
      <c r="J796" s="2">
        <v>10800</v>
      </c>
      <c r="K796" s="2">
        <v>230000</v>
      </c>
      <c r="L796" s="2" t="b">
        <v>0</v>
      </c>
      <c r="M796" s="1" t="s">
        <v>23</v>
      </c>
      <c r="N796" s="17"/>
      <c r="O796" s="1" t="s">
        <v>23</v>
      </c>
      <c r="P796" s="24" t="e">
        <f t="shared" si="12"/>
        <v>#VALUE!</v>
      </c>
    </row>
    <row r="797" spans="1:16" ht="12.75" customHeight="1" x14ac:dyDescent="0.4">
      <c r="A797" s="1" t="s">
        <v>88</v>
      </c>
      <c r="B797" s="1" t="s">
        <v>84</v>
      </c>
      <c r="C797" s="1" t="s">
        <v>85</v>
      </c>
      <c r="D797" s="1" t="s">
        <v>86</v>
      </c>
      <c r="E797" s="1" t="s">
        <v>89</v>
      </c>
      <c r="F797" s="1" t="s">
        <v>87</v>
      </c>
      <c r="G797" s="2">
        <v>979</v>
      </c>
      <c r="H797" s="21" t="s">
        <v>52</v>
      </c>
      <c r="I797" s="2">
        <v>16</v>
      </c>
      <c r="J797" s="2">
        <v>10980</v>
      </c>
      <c r="K797" s="2">
        <v>240000</v>
      </c>
      <c r="L797" s="2" t="b">
        <v>1</v>
      </c>
      <c r="M797" s="1" t="s">
        <v>23</v>
      </c>
      <c r="N797" s="17"/>
      <c r="O797" s="1" t="s">
        <v>23</v>
      </c>
      <c r="P797" s="24" t="e">
        <f t="shared" si="12"/>
        <v>#VALUE!</v>
      </c>
    </row>
    <row r="798" spans="1:16" ht="12.75" customHeight="1" x14ac:dyDescent="0.4">
      <c r="A798" s="1" t="s">
        <v>77</v>
      </c>
      <c r="B798" s="1" t="s">
        <v>67</v>
      </c>
      <c r="C798" s="1" t="s">
        <v>68</v>
      </c>
      <c r="D798" s="1" t="s">
        <v>937</v>
      </c>
      <c r="E798" s="1" t="s">
        <v>69</v>
      </c>
      <c r="F798" s="1" t="s">
        <v>21</v>
      </c>
      <c r="G798" s="2">
        <v>490</v>
      </c>
      <c r="H798" s="21" t="s">
        <v>57</v>
      </c>
      <c r="I798" s="2">
        <v>22</v>
      </c>
      <c r="J798" s="2">
        <v>11040</v>
      </c>
      <c r="K798" s="2">
        <v>237500</v>
      </c>
      <c r="L798" s="2" t="b">
        <v>1</v>
      </c>
      <c r="M798" s="1" t="s">
        <v>53</v>
      </c>
      <c r="N798" s="17"/>
      <c r="O798" s="1" t="s">
        <v>23</v>
      </c>
      <c r="P798" s="24" t="e">
        <f t="shared" si="12"/>
        <v>#VALUE!</v>
      </c>
    </row>
    <row r="799" spans="1:16" ht="12.75" customHeight="1" x14ac:dyDescent="0.4">
      <c r="A799" s="1" t="s">
        <v>48</v>
      </c>
      <c r="B799" s="1" t="s">
        <v>49</v>
      </c>
      <c r="C799" s="1" t="s">
        <v>50</v>
      </c>
      <c r="D799" s="1" t="s">
        <v>935</v>
      </c>
      <c r="E799" s="1" t="s">
        <v>51</v>
      </c>
      <c r="F799" s="1" t="s">
        <v>40</v>
      </c>
      <c r="G799" s="2">
        <v>600</v>
      </c>
      <c r="H799" s="21" t="s">
        <v>52</v>
      </c>
      <c r="I799" s="2">
        <v>23</v>
      </c>
      <c r="J799" s="2">
        <v>11340</v>
      </c>
      <c r="K799" s="2">
        <v>350000</v>
      </c>
      <c r="L799" s="2" t="b">
        <v>0</v>
      </c>
      <c r="M799" s="1" t="s">
        <v>53</v>
      </c>
      <c r="N799" s="17"/>
      <c r="O799" s="1" t="s">
        <v>23</v>
      </c>
      <c r="P799" s="24" t="e">
        <f t="shared" si="12"/>
        <v>#VALUE!</v>
      </c>
    </row>
    <row r="800" spans="1:16" ht="12.75" customHeight="1" x14ac:dyDescent="0.4">
      <c r="A800" s="1" t="s">
        <v>384</v>
      </c>
      <c r="B800" s="1" t="s">
        <v>49</v>
      </c>
      <c r="C800" s="1" t="s">
        <v>50</v>
      </c>
      <c r="D800" s="1" t="s">
        <v>935</v>
      </c>
      <c r="E800" s="1" t="s">
        <v>51</v>
      </c>
      <c r="F800" s="1" t="s">
        <v>40</v>
      </c>
      <c r="G800" s="2">
        <v>620</v>
      </c>
      <c r="H800" s="21" t="s">
        <v>57</v>
      </c>
      <c r="I800" s="2">
        <v>23</v>
      </c>
      <c r="J800" s="2">
        <v>11340</v>
      </c>
      <c r="K800" s="2">
        <v>350000</v>
      </c>
      <c r="L800" s="2" t="b">
        <v>0</v>
      </c>
      <c r="M800" s="1" t="s">
        <v>16</v>
      </c>
      <c r="N800" s="17"/>
      <c r="O800" s="1" t="s">
        <v>23</v>
      </c>
      <c r="P800" s="24" t="e">
        <f t="shared" si="12"/>
        <v>#VALUE!</v>
      </c>
    </row>
    <row r="801" spans="1:18" ht="12.75" customHeight="1" x14ac:dyDescent="0.4">
      <c r="A801" s="1" t="s">
        <v>168</v>
      </c>
      <c r="B801" s="1" t="s">
        <v>920</v>
      </c>
      <c r="C801" s="1" t="s">
        <v>259</v>
      </c>
      <c r="D801" s="1" t="s">
        <v>935</v>
      </c>
      <c r="E801" s="1" t="s">
        <v>16</v>
      </c>
      <c r="F801" s="1" t="s">
        <v>261</v>
      </c>
      <c r="G801" s="2">
        <v>657</v>
      </c>
      <c r="H801" s="21" t="s">
        <v>57</v>
      </c>
      <c r="I801" s="2">
        <v>11</v>
      </c>
      <c r="J801" s="2">
        <v>11400</v>
      </c>
      <c r="K801" s="2">
        <v>300000</v>
      </c>
      <c r="L801" s="2" t="b">
        <v>1</v>
      </c>
      <c r="M801" s="1" t="s">
        <v>23</v>
      </c>
      <c r="N801" s="17"/>
      <c r="O801" s="1" t="s">
        <v>23</v>
      </c>
      <c r="P801" s="24" t="e">
        <f t="shared" si="12"/>
        <v>#VALUE!</v>
      </c>
    </row>
    <row r="802" spans="1:18" ht="12.75" customHeight="1" x14ac:dyDescent="0.4">
      <c r="A802" s="1" t="s">
        <v>76</v>
      </c>
      <c r="B802" s="1" t="s">
        <v>67</v>
      </c>
      <c r="C802" s="1" t="s">
        <v>68</v>
      </c>
      <c r="D802" s="1" t="s">
        <v>937</v>
      </c>
      <c r="E802" s="1" t="s">
        <v>69</v>
      </c>
      <c r="F802" s="1" t="s">
        <v>21</v>
      </c>
      <c r="G802" s="2">
        <v>590</v>
      </c>
      <c r="H802" s="21" t="s">
        <v>57</v>
      </c>
      <c r="I802" s="2">
        <v>5</v>
      </c>
      <c r="J802" s="2">
        <v>12187</v>
      </c>
      <c r="K802" s="2">
        <v>237500</v>
      </c>
      <c r="L802" s="2" t="b">
        <v>1</v>
      </c>
      <c r="M802" s="1" t="s">
        <v>23</v>
      </c>
      <c r="N802" s="17"/>
      <c r="O802" s="1" t="s">
        <v>23</v>
      </c>
      <c r="P802" s="24" t="e">
        <f t="shared" si="12"/>
        <v>#VALUE!</v>
      </c>
    </row>
    <row r="803" spans="1:18" ht="12.75" customHeight="1" x14ac:dyDescent="0.4">
      <c r="A803" s="1" t="s">
        <v>115</v>
      </c>
      <c r="B803" s="1" t="s">
        <v>116</v>
      </c>
      <c r="C803" s="1" t="s">
        <v>117</v>
      </c>
      <c r="D803" s="1" t="s">
        <v>935</v>
      </c>
      <c r="E803" s="1" t="s">
        <v>102</v>
      </c>
      <c r="F803" s="1" t="s">
        <v>103</v>
      </c>
      <c r="G803" s="2">
        <v>867</v>
      </c>
      <c r="H803" s="21" t="s">
        <v>16</v>
      </c>
      <c r="I803" s="2">
        <v>0</v>
      </c>
      <c r="J803" s="2">
        <v>12222</v>
      </c>
      <c r="K803" s="2">
        <v>867000</v>
      </c>
      <c r="L803" s="2" t="b">
        <v>0</v>
      </c>
      <c r="M803" s="1" t="s">
        <v>16</v>
      </c>
      <c r="N803" s="3">
        <v>367</v>
      </c>
      <c r="O803" s="1" t="s">
        <v>23</v>
      </c>
      <c r="P803" s="24" t="e">
        <f t="shared" si="12"/>
        <v>#VALUE!</v>
      </c>
    </row>
    <row r="804" spans="1:18" ht="12.75" customHeight="1" x14ac:dyDescent="0.4">
      <c r="A804" s="1" t="s">
        <v>622</v>
      </c>
      <c r="B804" s="1" t="s">
        <v>551</v>
      </c>
      <c r="C804" s="1" t="s">
        <v>68</v>
      </c>
      <c r="D804" s="1" t="s">
        <v>937</v>
      </c>
      <c r="E804" s="1" t="s">
        <v>69</v>
      </c>
      <c r="F804" s="1" t="s">
        <v>72</v>
      </c>
      <c r="G804" s="2">
        <v>725</v>
      </c>
      <c r="H804" s="21" t="s">
        <v>153</v>
      </c>
      <c r="I804" s="2">
        <v>0</v>
      </c>
      <c r="J804" s="2">
        <v>12468</v>
      </c>
      <c r="K804" s="2">
        <v>310000</v>
      </c>
      <c r="L804" s="2" t="b">
        <v>1</v>
      </c>
      <c r="M804" s="1" t="s">
        <v>23</v>
      </c>
      <c r="N804" s="3">
        <v>41491</v>
      </c>
      <c r="O804" s="1" t="s">
        <v>23</v>
      </c>
      <c r="P804" s="24" t="e">
        <f t="shared" si="12"/>
        <v>#VALUE!</v>
      </c>
    </row>
    <row r="805" spans="1:18" ht="12.75" customHeight="1" x14ac:dyDescent="0.4">
      <c r="A805" s="1" t="s">
        <v>578</v>
      </c>
      <c r="B805" s="1" t="s">
        <v>769</v>
      </c>
      <c r="C805" s="1" t="s">
        <v>405</v>
      </c>
      <c r="D805" s="1" t="s">
        <v>935</v>
      </c>
      <c r="E805" s="1" t="s">
        <v>20</v>
      </c>
      <c r="F805" s="1" t="s">
        <v>21</v>
      </c>
      <c r="G805" s="2">
        <v>425</v>
      </c>
      <c r="H805" s="21" t="s">
        <v>153</v>
      </c>
      <c r="I805" s="2">
        <v>0</v>
      </c>
      <c r="J805" s="2">
        <v>12600</v>
      </c>
      <c r="K805" s="2">
        <v>285000</v>
      </c>
      <c r="L805" s="2" t="b">
        <v>1</v>
      </c>
      <c r="M805" s="1" t="s">
        <v>23</v>
      </c>
      <c r="N805" s="3">
        <v>42119</v>
      </c>
      <c r="O805" s="1" t="s">
        <v>23</v>
      </c>
      <c r="P805" s="24" t="e">
        <f t="shared" si="12"/>
        <v>#VALUE!</v>
      </c>
    </row>
    <row r="806" spans="1:18" ht="12.75" customHeight="1" x14ac:dyDescent="0.4">
      <c r="A806" s="1" t="s">
        <v>658</v>
      </c>
      <c r="B806" s="1" t="s">
        <v>769</v>
      </c>
      <c r="C806" s="1" t="s">
        <v>405</v>
      </c>
      <c r="D806" s="1" t="s">
        <v>935</v>
      </c>
      <c r="E806" s="1" t="s">
        <v>102</v>
      </c>
      <c r="F806" s="1" t="s">
        <v>21</v>
      </c>
      <c r="G806" s="2">
        <v>484</v>
      </c>
      <c r="H806" s="21" t="s">
        <v>153</v>
      </c>
      <c r="I806" s="2">
        <v>0</v>
      </c>
      <c r="J806" s="2">
        <v>12600</v>
      </c>
      <c r="K806" s="2">
        <v>285000</v>
      </c>
      <c r="L806" s="2" t="b">
        <v>0</v>
      </c>
      <c r="M806" s="1" t="s">
        <v>23</v>
      </c>
      <c r="N806" s="3">
        <v>42859</v>
      </c>
      <c r="O806" s="1" t="s">
        <v>23</v>
      </c>
      <c r="P806" s="24" t="e">
        <f t="shared" si="12"/>
        <v>#VALUE!</v>
      </c>
    </row>
    <row r="807" spans="1:18" ht="12.75" customHeight="1" x14ac:dyDescent="0.4">
      <c r="A807" s="1" t="s">
        <v>608</v>
      </c>
      <c r="B807" s="1" t="s">
        <v>551</v>
      </c>
      <c r="C807" s="1" t="s">
        <v>68</v>
      </c>
      <c r="D807" s="1" t="s">
        <v>937</v>
      </c>
      <c r="E807" s="1" t="s">
        <v>69</v>
      </c>
      <c r="F807" s="1" t="s">
        <v>40</v>
      </c>
      <c r="G807" s="2">
        <v>975</v>
      </c>
      <c r="H807" s="21" t="s">
        <v>153</v>
      </c>
      <c r="I807" s="2">
        <v>0</v>
      </c>
      <c r="J807" s="2">
        <v>12852</v>
      </c>
      <c r="K807" s="2">
        <v>275000</v>
      </c>
      <c r="L807" s="2" t="b">
        <v>0</v>
      </c>
      <c r="M807" s="1" t="s">
        <v>23</v>
      </c>
      <c r="N807" s="3">
        <v>40389</v>
      </c>
      <c r="O807" s="1" t="s">
        <v>23</v>
      </c>
      <c r="P807" s="24" t="e">
        <f t="shared" si="12"/>
        <v>#VALUE!</v>
      </c>
    </row>
    <row r="808" spans="1:18" ht="12.75" customHeight="1" x14ac:dyDescent="0.4">
      <c r="A808" s="1" t="s">
        <v>24</v>
      </c>
      <c r="B808" s="1" t="s">
        <v>84</v>
      </c>
      <c r="C808" s="1" t="s">
        <v>85</v>
      </c>
      <c r="D808" s="1" t="s">
        <v>86</v>
      </c>
      <c r="E808" s="1" t="s">
        <v>86</v>
      </c>
      <c r="F808" s="1" t="s">
        <v>87</v>
      </c>
      <c r="G808" s="2">
        <v>979</v>
      </c>
      <c r="H808" s="21" t="s">
        <v>57</v>
      </c>
      <c r="I808" s="2">
        <v>8</v>
      </c>
      <c r="J808" s="2">
        <v>13040</v>
      </c>
      <c r="K808" s="2">
        <v>240000</v>
      </c>
      <c r="L808" s="2" t="b">
        <v>1</v>
      </c>
      <c r="M808" s="1" t="s">
        <v>23</v>
      </c>
      <c r="N808" s="17"/>
      <c r="O808" s="1" t="s">
        <v>23</v>
      </c>
      <c r="P808" s="24" t="e">
        <f t="shared" si="12"/>
        <v>#VALUE!</v>
      </c>
      <c r="R808" s="21" t="s">
        <v>57</v>
      </c>
    </row>
    <row r="809" spans="1:18" ht="12.75" customHeight="1" x14ac:dyDescent="0.4">
      <c r="A809" s="1" t="s">
        <v>919</v>
      </c>
      <c r="B809" s="1" t="s">
        <v>67</v>
      </c>
      <c r="C809" s="1" t="s">
        <v>68</v>
      </c>
      <c r="D809" s="1" t="s">
        <v>937</v>
      </c>
      <c r="E809" s="1" t="s">
        <v>69</v>
      </c>
      <c r="F809" s="1" t="s">
        <v>72</v>
      </c>
      <c r="G809" s="2">
        <v>840</v>
      </c>
      <c r="H809" s="21" t="s">
        <v>57</v>
      </c>
      <c r="I809" s="2">
        <v>4</v>
      </c>
      <c r="J809" s="2">
        <v>13680</v>
      </c>
      <c r="K809" s="2">
        <v>310000</v>
      </c>
      <c r="L809" s="2" t="b">
        <v>1</v>
      </c>
      <c r="M809" s="1" t="s">
        <v>23</v>
      </c>
      <c r="N809" s="17"/>
      <c r="O809" s="1" t="s">
        <v>23</v>
      </c>
      <c r="P809" s="24" t="e">
        <f t="shared" si="12"/>
        <v>#VALUE!</v>
      </c>
      <c r="R809" s="21" t="s">
        <v>153</v>
      </c>
    </row>
    <row r="810" spans="1:18" ht="12.75" customHeight="1" x14ac:dyDescent="0.4">
      <c r="A810" s="1" t="s">
        <v>44</v>
      </c>
      <c r="B810" s="1" t="s">
        <v>80</v>
      </c>
      <c r="C810" s="1" t="s">
        <v>81</v>
      </c>
      <c r="D810" s="1" t="s">
        <v>935</v>
      </c>
      <c r="E810" s="1" t="s">
        <v>82</v>
      </c>
      <c r="F810" s="1" t="s">
        <v>21</v>
      </c>
      <c r="G810" s="2">
        <v>581</v>
      </c>
      <c r="H810" s="21" t="s">
        <v>57</v>
      </c>
      <c r="I810" s="2">
        <v>10</v>
      </c>
      <c r="J810" s="2">
        <v>14048</v>
      </c>
      <c r="K810" s="2">
        <v>360000</v>
      </c>
      <c r="L810" s="2" t="b">
        <v>0</v>
      </c>
      <c r="M810" s="1" t="s">
        <v>23</v>
      </c>
      <c r="N810" s="17"/>
      <c r="O810" s="1" t="s">
        <v>23</v>
      </c>
      <c r="P810" s="24" t="e">
        <f t="shared" si="12"/>
        <v>#VALUE!</v>
      </c>
      <c r="R810" s="21" t="s">
        <v>16</v>
      </c>
    </row>
    <row r="811" spans="1:18" ht="12.75" customHeight="1" x14ac:dyDescent="0.4">
      <c r="A811" s="1" t="s">
        <v>17</v>
      </c>
      <c r="B811" s="1" t="s">
        <v>918</v>
      </c>
      <c r="C811" s="1" t="s">
        <v>197</v>
      </c>
      <c r="D811" s="1" t="s">
        <v>936</v>
      </c>
      <c r="E811" s="1" t="s">
        <v>198</v>
      </c>
      <c r="F811" s="1" t="s">
        <v>40</v>
      </c>
      <c r="G811" s="2">
        <v>532</v>
      </c>
      <c r="H811" s="21" t="s">
        <v>57</v>
      </c>
      <c r="I811" s="2">
        <v>1</v>
      </c>
      <c r="J811" s="2">
        <v>14400</v>
      </c>
      <c r="K811" s="2">
        <v>670000</v>
      </c>
      <c r="L811" s="2" t="b">
        <v>0</v>
      </c>
      <c r="M811" s="1" t="s">
        <v>23</v>
      </c>
      <c r="N811" s="17"/>
      <c r="O811" s="1" t="s">
        <v>23</v>
      </c>
      <c r="P811" s="24" t="e">
        <f t="shared" si="12"/>
        <v>#VALUE!</v>
      </c>
      <c r="R811" s="21" t="s">
        <v>680</v>
      </c>
    </row>
    <row r="812" spans="1:18" ht="12.75" customHeight="1" x14ac:dyDescent="0.4">
      <c r="A812" s="1" t="s">
        <v>71</v>
      </c>
      <c r="B812" s="1" t="s">
        <v>67</v>
      </c>
      <c r="C812" s="1" t="s">
        <v>68</v>
      </c>
      <c r="D812" s="1" t="s">
        <v>937</v>
      </c>
      <c r="E812" s="1" t="s">
        <v>69</v>
      </c>
      <c r="F812" s="1" t="s">
        <v>72</v>
      </c>
      <c r="G812" s="2">
        <v>725</v>
      </c>
      <c r="H812" s="21" t="s">
        <v>57</v>
      </c>
      <c r="I812" s="2">
        <v>9</v>
      </c>
      <c r="J812" s="2">
        <v>14400</v>
      </c>
      <c r="K812" s="2">
        <v>310000</v>
      </c>
      <c r="L812" s="2" t="b">
        <v>1</v>
      </c>
      <c r="M812" s="1" t="s">
        <v>23</v>
      </c>
      <c r="N812" s="17"/>
      <c r="O812" s="1" t="s">
        <v>23</v>
      </c>
      <c r="P812" s="24" t="e">
        <f t="shared" si="12"/>
        <v>#VALUE!</v>
      </c>
      <c r="R812" s="21" t="s">
        <v>795</v>
      </c>
    </row>
    <row r="813" spans="1:18" ht="12.75" customHeight="1" x14ac:dyDescent="0.4">
      <c r="A813" s="1" t="s">
        <v>675</v>
      </c>
      <c r="B813" s="1" t="s">
        <v>67</v>
      </c>
      <c r="C813" s="1" t="s">
        <v>68</v>
      </c>
      <c r="D813" s="1" t="s">
        <v>937</v>
      </c>
      <c r="E813" s="1" t="s">
        <v>69</v>
      </c>
      <c r="F813" s="1" t="s">
        <v>72</v>
      </c>
      <c r="G813" s="2">
        <v>840</v>
      </c>
      <c r="H813" s="21" t="s">
        <v>57</v>
      </c>
      <c r="I813" s="2">
        <v>8</v>
      </c>
      <c r="J813" s="2">
        <v>14400</v>
      </c>
      <c r="K813" s="2">
        <v>310000</v>
      </c>
      <c r="L813" s="2" t="b">
        <v>1</v>
      </c>
      <c r="M813" s="1" t="s">
        <v>23</v>
      </c>
      <c r="N813" s="17"/>
      <c r="O813" s="1" t="s">
        <v>23</v>
      </c>
      <c r="P813" s="24" t="e">
        <f t="shared" si="12"/>
        <v>#VALUE!</v>
      </c>
      <c r="R813" s="21" t="s">
        <v>52</v>
      </c>
    </row>
    <row r="814" spans="1:18" ht="12.75" customHeight="1" x14ac:dyDescent="0.4">
      <c r="A814" s="1" t="s">
        <v>46</v>
      </c>
      <c r="B814" s="1" t="s">
        <v>54</v>
      </c>
      <c r="C814" s="1" t="s">
        <v>55</v>
      </c>
      <c r="D814" s="1" t="s">
        <v>935</v>
      </c>
      <c r="E814" s="1" t="s">
        <v>56</v>
      </c>
      <c r="F814" s="1" t="s">
        <v>40</v>
      </c>
      <c r="G814" s="2">
        <v>676</v>
      </c>
      <c r="H814" s="21" t="s">
        <v>57</v>
      </c>
      <c r="I814" s="2">
        <v>3</v>
      </c>
      <c r="J814" s="2">
        <v>14760</v>
      </c>
      <c r="K814" s="2">
        <v>385000</v>
      </c>
      <c r="L814" s="2" t="b">
        <v>0</v>
      </c>
      <c r="M814" s="1" t="s">
        <v>23</v>
      </c>
      <c r="N814" s="17"/>
      <c r="O814" s="1" t="s">
        <v>23</v>
      </c>
      <c r="P814" s="24" t="e">
        <f t="shared" si="12"/>
        <v>#VALUE!</v>
      </c>
      <c r="R814"/>
    </row>
    <row r="815" spans="1:18" ht="12.75" customHeight="1" x14ac:dyDescent="0.4">
      <c r="A815" s="1" t="s">
        <v>94</v>
      </c>
      <c r="B815" s="1" t="s">
        <v>67</v>
      </c>
      <c r="C815" s="1" t="s">
        <v>68</v>
      </c>
      <c r="D815" s="1" t="s">
        <v>937</v>
      </c>
      <c r="E815" s="1" t="s">
        <v>69</v>
      </c>
      <c r="F815" s="1" t="s">
        <v>72</v>
      </c>
      <c r="G815" s="2">
        <v>930</v>
      </c>
      <c r="H815" s="21" t="s">
        <v>57</v>
      </c>
      <c r="I815" s="2">
        <v>8</v>
      </c>
      <c r="J815" s="2">
        <v>14784</v>
      </c>
      <c r="K815" s="2">
        <v>310000</v>
      </c>
      <c r="L815" s="2" t="b">
        <v>1</v>
      </c>
      <c r="M815" s="1" t="s">
        <v>23</v>
      </c>
      <c r="N815" s="17"/>
      <c r="O815" s="1" t="s">
        <v>23</v>
      </c>
      <c r="P815" s="24" t="e">
        <f t="shared" si="12"/>
        <v>#VALUE!</v>
      </c>
      <c r="R815"/>
    </row>
    <row r="816" spans="1:18" ht="12.75" customHeight="1" x14ac:dyDescent="0.4">
      <c r="A816" s="1" t="s">
        <v>79</v>
      </c>
      <c r="B816" s="1" t="s">
        <v>67</v>
      </c>
      <c r="C816" s="1" t="s">
        <v>68</v>
      </c>
      <c r="D816" s="1" t="s">
        <v>937</v>
      </c>
      <c r="E816" s="1" t="s">
        <v>69</v>
      </c>
      <c r="F816" s="1" t="s">
        <v>40</v>
      </c>
      <c r="G816" s="2">
        <v>890</v>
      </c>
      <c r="H816" s="21" t="s">
        <v>57</v>
      </c>
      <c r="I816" s="2">
        <v>20</v>
      </c>
      <c r="J816" s="2">
        <v>15054</v>
      </c>
      <c r="K816" s="2">
        <v>275000</v>
      </c>
      <c r="L816" s="2" t="b">
        <v>1</v>
      </c>
      <c r="M816" s="1" t="s">
        <v>53</v>
      </c>
      <c r="N816" s="17"/>
      <c r="O816" s="1" t="s">
        <v>23</v>
      </c>
      <c r="P816" s="24" t="e">
        <f t="shared" si="12"/>
        <v>#VALUE!</v>
      </c>
      <c r="R816"/>
    </row>
    <row r="817" spans="1:18" ht="12.75" customHeight="1" x14ac:dyDescent="0.4">
      <c r="A817" s="1" t="s">
        <v>42</v>
      </c>
      <c r="B817" s="1" t="s">
        <v>921</v>
      </c>
      <c r="C817" s="1" t="s">
        <v>121</v>
      </c>
      <c r="D817" s="1" t="s">
        <v>936</v>
      </c>
      <c r="E817" s="1" t="s">
        <v>427</v>
      </c>
      <c r="F817" s="1" t="s">
        <v>21</v>
      </c>
      <c r="G817" s="2">
        <v>309</v>
      </c>
      <c r="H817" s="21" t="s">
        <v>57</v>
      </c>
      <c r="I817" s="2">
        <v>22</v>
      </c>
      <c r="J817" s="2">
        <v>15600</v>
      </c>
      <c r="K817" s="2">
        <v>405000</v>
      </c>
      <c r="L817" s="2" t="b">
        <v>0</v>
      </c>
      <c r="M817" s="1" t="s">
        <v>23</v>
      </c>
      <c r="N817" s="17"/>
      <c r="O817" s="1" t="s">
        <v>23</v>
      </c>
      <c r="P817" s="24" t="e">
        <f t="shared" si="12"/>
        <v>#VALUE!</v>
      </c>
      <c r="R817"/>
    </row>
    <row r="818" spans="1:18" ht="12.75" customHeight="1" x14ac:dyDescent="0.4">
      <c r="A818" s="1" t="s">
        <v>63</v>
      </c>
      <c r="B818" s="1" t="s">
        <v>64</v>
      </c>
      <c r="C818" s="1" t="s">
        <v>65</v>
      </c>
      <c r="D818" s="1" t="s">
        <v>935</v>
      </c>
      <c r="E818" s="1" t="s">
        <v>20</v>
      </c>
      <c r="F818" s="1" t="s">
        <v>21</v>
      </c>
      <c r="G818" s="2">
        <v>535</v>
      </c>
      <c r="H818" s="21" t="s">
        <v>52</v>
      </c>
      <c r="I818" s="2">
        <v>13</v>
      </c>
      <c r="J818" s="2">
        <v>15900</v>
      </c>
      <c r="K818" s="2">
        <v>390000</v>
      </c>
      <c r="L818" s="2" t="b">
        <v>1</v>
      </c>
      <c r="M818" s="1" t="s">
        <v>23</v>
      </c>
      <c r="N818" s="17"/>
      <c r="O818" s="1" t="s">
        <v>23</v>
      </c>
      <c r="P818" s="24" t="e">
        <f t="shared" si="12"/>
        <v>#VALUE!</v>
      </c>
      <c r="R818"/>
    </row>
    <row r="819" spans="1:18" ht="12.75" customHeight="1" x14ac:dyDescent="0.4">
      <c r="A819" s="1" t="s">
        <v>111</v>
      </c>
      <c r="B819" s="1" t="s">
        <v>776</v>
      </c>
      <c r="C819" s="1" t="s">
        <v>831</v>
      </c>
      <c r="D819" s="1" t="s">
        <v>936</v>
      </c>
      <c r="E819" s="1" t="s">
        <v>372</v>
      </c>
      <c r="F819" s="1" t="s">
        <v>200</v>
      </c>
      <c r="G819" s="2">
        <v>445</v>
      </c>
      <c r="H819" s="21" t="s">
        <v>153</v>
      </c>
      <c r="I819" s="2">
        <v>0</v>
      </c>
      <c r="J819" s="2">
        <v>16272</v>
      </c>
      <c r="K819" s="2">
        <v>480000</v>
      </c>
      <c r="L819" s="2" t="b">
        <v>1</v>
      </c>
      <c r="M819" s="1" t="s">
        <v>23</v>
      </c>
      <c r="N819" s="3">
        <v>41979</v>
      </c>
      <c r="O819" s="1" t="s">
        <v>23</v>
      </c>
      <c r="P819" s="24" t="e">
        <f t="shared" si="12"/>
        <v>#VALUE!</v>
      </c>
      <c r="R819"/>
    </row>
    <row r="820" spans="1:18" ht="12.75" customHeight="1" x14ac:dyDescent="0.4">
      <c r="A820" s="1" t="s">
        <v>74</v>
      </c>
      <c r="B820" s="1" t="s">
        <v>67</v>
      </c>
      <c r="C820" s="1" t="s">
        <v>68</v>
      </c>
      <c r="D820" s="1" t="s">
        <v>937</v>
      </c>
      <c r="E820" s="1" t="s">
        <v>69</v>
      </c>
      <c r="F820" s="1" t="s">
        <v>75</v>
      </c>
      <c r="G820" s="2">
        <v>810</v>
      </c>
      <c r="H820" s="21" t="s">
        <v>52</v>
      </c>
      <c r="I820" s="2">
        <v>29</v>
      </c>
      <c r="J820" s="2">
        <v>16824</v>
      </c>
      <c r="K820" s="2">
        <v>350000</v>
      </c>
      <c r="L820" s="2" t="b">
        <v>1</v>
      </c>
      <c r="M820" s="1" t="s">
        <v>53</v>
      </c>
      <c r="N820" s="17"/>
      <c r="O820" s="1" t="s">
        <v>23</v>
      </c>
      <c r="P820" s="24" t="e">
        <f t="shared" si="12"/>
        <v>#VALUE!</v>
      </c>
      <c r="R820"/>
    </row>
    <row r="821" spans="1:18" ht="12.75" customHeight="1" x14ac:dyDescent="0.4">
      <c r="A821" s="1" t="s">
        <v>42</v>
      </c>
      <c r="B821" s="1" t="s">
        <v>104</v>
      </c>
      <c r="C821" s="1" t="s">
        <v>105</v>
      </c>
      <c r="D821" s="1" t="s">
        <v>82</v>
      </c>
      <c r="E821" s="1" t="s">
        <v>98</v>
      </c>
      <c r="F821" s="1" t="s">
        <v>40</v>
      </c>
      <c r="G821" s="2">
        <v>660</v>
      </c>
      <c r="H821" s="21" t="s">
        <v>52</v>
      </c>
      <c r="I821" s="2">
        <v>4</v>
      </c>
      <c r="J821" s="2">
        <v>16871</v>
      </c>
      <c r="K821" s="2">
        <v>370000</v>
      </c>
      <c r="L821" s="2" t="b">
        <v>1</v>
      </c>
      <c r="M821" s="1" t="s">
        <v>23</v>
      </c>
      <c r="N821" s="17"/>
      <c r="O821" s="1" t="s">
        <v>23</v>
      </c>
      <c r="P821" s="24" t="e">
        <f t="shared" si="12"/>
        <v>#VALUE!</v>
      </c>
      <c r="R821"/>
    </row>
    <row r="822" spans="1:18" ht="12.75" customHeight="1" x14ac:dyDescent="0.4">
      <c r="A822" s="1" t="s">
        <v>66</v>
      </c>
      <c r="B822" s="1" t="s">
        <v>67</v>
      </c>
      <c r="C822" s="1" t="s">
        <v>68</v>
      </c>
      <c r="D822" s="1" t="s">
        <v>937</v>
      </c>
      <c r="E822" s="1" t="s">
        <v>69</v>
      </c>
      <c r="F822" s="1" t="s">
        <v>70</v>
      </c>
      <c r="G822" s="2">
        <v>1040</v>
      </c>
      <c r="H822" s="21" t="s">
        <v>57</v>
      </c>
      <c r="I822" s="2">
        <v>8</v>
      </c>
      <c r="J822" s="2">
        <v>17364</v>
      </c>
      <c r="K822" s="2">
        <v>375000</v>
      </c>
      <c r="L822" s="2" t="b">
        <v>1</v>
      </c>
      <c r="M822" s="1" t="s">
        <v>23</v>
      </c>
      <c r="N822" s="17"/>
      <c r="O822" s="1" t="s">
        <v>23</v>
      </c>
      <c r="P822" s="24" t="e">
        <f t="shared" si="12"/>
        <v>#VALUE!</v>
      </c>
      <c r="R822"/>
    </row>
    <row r="823" spans="1:18" ht="12.75" customHeight="1" x14ac:dyDescent="0.4">
      <c r="A823" s="1" t="s">
        <v>78</v>
      </c>
      <c r="B823" s="1" t="s">
        <v>67</v>
      </c>
      <c r="C823" s="1" t="s">
        <v>68</v>
      </c>
      <c r="D823" s="1" t="s">
        <v>937</v>
      </c>
      <c r="E823" s="1" t="s">
        <v>69</v>
      </c>
      <c r="F823" s="1" t="s">
        <v>75</v>
      </c>
      <c r="G823" s="2">
        <v>985</v>
      </c>
      <c r="H823" s="21" t="s">
        <v>57</v>
      </c>
      <c r="I823" s="2">
        <v>17</v>
      </c>
      <c r="J823" s="2">
        <v>17400</v>
      </c>
      <c r="K823" s="2">
        <v>350000</v>
      </c>
      <c r="L823" s="2" t="b">
        <v>1</v>
      </c>
      <c r="M823" s="1" t="s">
        <v>23</v>
      </c>
      <c r="N823" s="17"/>
      <c r="O823" s="1" t="s">
        <v>23</v>
      </c>
      <c r="P823" s="24" t="e">
        <f t="shared" si="12"/>
        <v>#VALUE!</v>
      </c>
      <c r="R823"/>
    </row>
    <row r="824" spans="1:18" ht="12.75" customHeight="1" x14ac:dyDescent="0.4">
      <c r="A824" s="1" t="s">
        <v>24</v>
      </c>
      <c r="B824" s="1" t="s">
        <v>104</v>
      </c>
      <c r="C824" s="1" t="s">
        <v>106</v>
      </c>
      <c r="D824" s="1" t="s">
        <v>82</v>
      </c>
      <c r="E824" s="1" t="s">
        <v>20</v>
      </c>
      <c r="F824" s="1" t="s">
        <v>40</v>
      </c>
      <c r="G824" s="2">
        <v>660</v>
      </c>
      <c r="H824" s="21" t="s">
        <v>57</v>
      </c>
      <c r="I824" s="2">
        <v>0</v>
      </c>
      <c r="J824" s="2">
        <v>18000</v>
      </c>
      <c r="K824" s="2">
        <v>370000</v>
      </c>
      <c r="L824" s="2" t="b">
        <v>1</v>
      </c>
      <c r="M824" s="1" t="s">
        <v>23</v>
      </c>
      <c r="N824" s="17"/>
      <c r="O824" s="1" t="s">
        <v>23</v>
      </c>
      <c r="P824" s="24" t="e">
        <f t="shared" si="12"/>
        <v>#VALUE!</v>
      </c>
      <c r="R824"/>
    </row>
    <row r="825" spans="1:18" ht="12.75" customHeight="1" x14ac:dyDescent="0.4">
      <c r="A825" s="1" t="s">
        <v>922</v>
      </c>
      <c r="B825" s="1" t="s">
        <v>923</v>
      </c>
      <c r="C825" s="1" t="s">
        <v>404</v>
      </c>
      <c r="D825" s="1" t="s">
        <v>936</v>
      </c>
      <c r="E825" s="1" t="s">
        <v>427</v>
      </c>
      <c r="F825" s="1" t="s">
        <v>21</v>
      </c>
      <c r="G825" s="2">
        <v>310</v>
      </c>
      <c r="H825" s="21" t="s">
        <v>57</v>
      </c>
      <c r="I825" s="2">
        <v>30</v>
      </c>
      <c r="J825" s="2">
        <v>18200</v>
      </c>
      <c r="K825" s="2">
        <v>585000</v>
      </c>
      <c r="L825" s="2" t="b">
        <v>0</v>
      </c>
      <c r="M825" s="1" t="s">
        <v>16</v>
      </c>
      <c r="N825" s="17"/>
      <c r="O825" s="1" t="s">
        <v>23</v>
      </c>
      <c r="P825" s="24" t="e">
        <f t="shared" si="12"/>
        <v>#VALUE!</v>
      </c>
      <c r="R825"/>
    </row>
    <row r="826" spans="1:18" ht="12.75" customHeight="1" x14ac:dyDescent="0.4">
      <c r="A826" s="1" t="s">
        <v>145</v>
      </c>
      <c r="B826" s="1" t="s">
        <v>151</v>
      </c>
      <c r="C826" s="1" t="s">
        <v>152</v>
      </c>
      <c r="D826" s="1" t="s">
        <v>936</v>
      </c>
      <c r="E826" s="1" t="s">
        <v>152</v>
      </c>
      <c r="F826" s="1" t="s">
        <v>21</v>
      </c>
      <c r="G826" s="2">
        <v>430</v>
      </c>
      <c r="H826" s="21" t="s">
        <v>153</v>
      </c>
      <c r="I826" s="2">
        <v>0</v>
      </c>
      <c r="J826" s="2">
        <v>18210</v>
      </c>
      <c r="K826" s="2">
        <v>670000</v>
      </c>
      <c r="L826" s="2" t="b">
        <v>1</v>
      </c>
      <c r="M826" s="1" t="s">
        <v>23</v>
      </c>
      <c r="N826" s="3">
        <v>42809</v>
      </c>
      <c r="O826" s="1" t="s">
        <v>23</v>
      </c>
      <c r="P826" s="24" t="e">
        <f t="shared" si="12"/>
        <v>#VALUE!</v>
      </c>
      <c r="R826"/>
    </row>
    <row r="827" spans="1:18" ht="12.75" customHeight="1" x14ac:dyDescent="0.4">
      <c r="A827" s="1" t="s">
        <v>491</v>
      </c>
      <c r="B827" s="1" t="s">
        <v>446</v>
      </c>
      <c r="C827" s="1" t="s">
        <v>65</v>
      </c>
      <c r="D827" s="1" t="s">
        <v>935</v>
      </c>
      <c r="E827" s="1" t="s">
        <v>20</v>
      </c>
      <c r="F827" s="1" t="s">
        <v>40</v>
      </c>
      <c r="G827" s="2">
        <v>732</v>
      </c>
      <c r="H827" s="21" t="s">
        <v>153</v>
      </c>
      <c r="I827" s="2">
        <v>0</v>
      </c>
      <c r="J827" s="2">
        <v>18240</v>
      </c>
      <c r="K827" s="2">
        <v>500000</v>
      </c>
      <c r="L827" s="2" t="b">
        <v>0</v>
      </c>
      <c r="M827" s="1" t="s">
        <v>23</v>
      </c>
      <c r="N827" s="3">
        <v>41456</v>
      </c>
      <c r="O827" s="1" t="s">
        <v>23</v>
      </c>
      <c r="P827" s="24" t="e">
        <f t="shared" si="12"/>
        <v>#VALUE!</v>
      </c>
      <c r="R827"/>
    </row>
    <row r="828" spans="1:18" ht="12.75" customHeight="1" x14ac:dyDescent="0.4">
      <c r="A828" s="1" t="s">
        <v>111</v>
      </c>
      <c r="B828" s="1" t="s">
        <v>112</v>
      </c>
      <c r="C828" s="1" t="s">
        <v>113</v>
      </c>
      <c r="D828" s="1" t="s">
        <v>935</v>
      </c>
      <c r="E828" s="1" t="s">
        <v>114</v>
      </c>
      <c r="F828" s="1" t="s">
        <v>40</v>
      </c>
      <c r="G828" s="2">
        <v>665</v>
      </c>
      <c r="H828" s="21" t="s">
        <v>57</v>
      </c>
      <c r="I828" s="2">
        <v>7</v>
      </c>
      <c r="J828" s="2">
        <v>18480</v>
      </c>
      <c r="K828" s="2">
        <v>400000</v>
      </c>
      <c r="L828" s="2" t="b">
        <v>0</v>
      </c>
      <c r="M828" s="1" t="s">
        <v>23</v>
      </c>
      <c r="N828" s="3">
        <v>41942</v>
      </c>
      <c r="O828" s="1" t="s">
        <v>23</v>
      </c>
      <c r="P828" s="24" t="e">
        <f t="shared" si="12"/>
        <v>#VALUE!</v>
      </c>
      <c r="R828"/>
    </row>
    <row r="829" spans="1:18" ht="12.75" customHeight="1" x14ac:dyDescent="0.4">
      <c r="A829" s="1" t="s">
        <v>727</v>
      </c>
      <c r="B829" s="1" t="s">
        <v>718</v>
      </c>
      <c r="C829" s="1" t="s">
        <v>719</v>
      </c>
      <c r="D829" s="1" t="s">
        <v>936</v>
      </c>
      <c r="E829" s="1" t="s">
        <v>108</v>
      </c>
      <c r="F829" s="1" t="s">
        <v>350</v>
      </c>
      <c r="G829" s="2">
        <v>284</v>
      </c>
      <c r="H829" s="21" t="s">
        <v>153</v>
      </c>
      <c r="I829" s="2">
        <v>0</v>
      </c>
      <c r="J829" s="2">
        <v>18720</v>
      </c>
      <c r="K829" s="2">
        <v>390000</v>
      </c>
      <c r="L829" s="2" t="b">
        <v>0</v>
      </c>
      <c r="M829" s="1" t="s">
        <v>23</v>
      </c>
      <c r="N829" s="3">
        <v>42522</v>
      </c>
      <c r="O829" s="1" t="s">
        <v>23</v>
      </c>
      <c r="P829" s="24" t="e">
        <f t="shared" si="12"/>
        <v>#VALUE!</v>
      </c>
      <c r="R829"/>
    </row>
    <row r="830" spans="1:18" ht="12.75" customHeight="1" x14ac:dyDescent="0.4">
      <c r="A830" s="1" t="s">
        <v>27</v>
      </c>
      <c r="B830" s="1" t="s">
        <v>104</v>
      </c>
      <c r="C830" s="1" t="s">
        <v>105</v>
      </c>
      <c r="D830" s="1" t="s">
        <v>82</v>
      </c>
      <c r="E830" s="1" t="s">
        <v>797</v>
      </c>
      <c r="F830" s="1" t="s">
        <v>103</v>
      </c>
      <c r="G830" s="2">
        <v>840</v>
      </c>
      <c r="H830" s="21" t="s">
        <v>57</v>
      </c>
      <c r="I830" s="2">
        <v>24</v>
      </c>
      <c r="J830" s="2">
        <v>19140</v>
      </c>
      <c r="K830" s="2">
        <v>410000</v>
      </c>
      <c r="L830" s="2" t="b">
        <v>1</v>
      </c>
      <c r="M830" s="1" t="s">
        <v>16</v>
      </c>
      <c r="N830" s="17"/>
      <c r="O830" s="1" t="s">
        <v>23</v>
      </c>
      <c r="P830" s="24" t="e">
        <f t="shared" si="12"/>
        <v>#VALUE!</v>
      </c>
      <c r="R830"/>
    </row>
    <row r="831" spans="1:18" ht="12.75" customHeight="1" x14ac:dyDescent="0.4">
      <c r="A831" s="1" t="s">
        <v>111</v>
      </c>
      <c r="B831" s="1" t="s">
        <v>921</v>
      </c>
      <c r="C831" s="1" t="s">
        <v>121</v>
      </c>
      <c r="D831" s="1" t="s">
        <v>936</v>
      </c>
      <c r="E831" s="1" t="s">
        <v>427</v>
      </c>
      <c r="F831" s="1" t="s">
        <v>21</v>
      </c>
      <c r="G831" s="2">
        <v>348</v>
      </c>
      <c r="H831" s="21" t="s">
        <v>57</v>
      </c>
      <c r="I831" s="2">
        <v>17</v>
      </c>
      <c r="J831" s="2">
        <v>19200</v>
      </c>
      <c r="K831" s="2">
        <v>475000</v>
      </c>
      <c r="L831" s="2" t="b">
        <v>0</v>
      </c>
      <c r="M831" s="1" t="s">
        <v>23</v>
      </c>
      <c r="N831" s="17"/>
      <c r="O831" s="1" t="s">
        <v>23</v>
      </c>
      <c r="P831" s="24" t="e">
        <f t="shared" si="12"/>
        <v>#VALUE!</v>
      </c>
      <c r="R831"/>
    </row>
    <row r="832" spans="1:18" ht="12.75" customHeight="1" x14ac:dyDescent="0.4">
      <c r="A832" s="1" t="s">
        <v>73</v>
      </c>
      <c r="B832" s="1" t="s">
        <v>67</v>
      </c>
      <c r="C832" s="1" t="s">
        <v>68</v>
      </c>
      <c r="D832" s="1" t="s">
        <v>937</v>
      </c>
      <c r="E832" s="1" t="s">
        <v>69</v>
      </c>
      <c r="F832" s="1" t="s">
        <v>70</v>
      </c>
      <c r="G832" s="2">
        <v>1150</v>
      </c>
      <c r="H832" s="21" t="s">
        <v>57</v>
      </c>
      <c r="I832" s="2">
        <v>4</v>
      </c>
      <c r="J832" s="2">
        <v>19800</v>
      </c>
      <c r="K832" s="2">
        <v>375000</v>
      </c>
      <c r="L832" s="2" t="b">
        <v>1</v>
      </c>
      <c r="M832" s="1" t="s">
        <v>23</v>
      </c>
      <c r="N832" s="17"/>
      <c r="O832" s="1" t="s">
        <v>23</v>
      </c>
      <c r="P832" s="24" t="e">
        <f t="shared" si="12"/>
        <v>#VALUE!</v>
      </c>
      <c r="R832"/>
    </row>
    <row r="833" spans="1:18" ht="12.75" customHeight="1" x14ac:dyDescent="0.4">
      <c r="A833" s="1" t="s">
        <v>29</v>
      </c>
      <c r="B833" s="1" t="s">
        <v>921</v>
      </c>
      <c r="C833" s="1" t="s">
        <v>121</v>
      </c>
      <c r="D833" s="1" t="s">
        <v>936</v>
      </c>
      <c r="E833" s="1" t="s">
        <v>427</v>
      </c>
      <c r="F833" s="1" t="s">
        <v>21</v>
      </c>
      <c r="G833" s="2">
        <v>476</v>
      </c>
      <c r="H833" s="21" t="s">
        <v>57</v>
      </c>
      <c r="I833" s="2">
        <v>33</v>
      </c>
      <c r="J833" s="2">
        <v>21540</v>
      </c>
      <c r="K833" s="2">
        <v>575000</v>
      </c>
      <c r="L833" s="2" t="b">
        <v>0</v>
      </c>
      <c r="M833" s="1" t="s">
        <v>53</v>
      </c>
      <c r="N833" s="17"/>
      <c r="O833" s="1" t="s">
        <v>23</v>
      </c>
      <c r="P833" s="24" t="e">
        <f t="shared" si="12"/>
        <v>#VALUE!</v>
      </c>
      <c r="R833"/>
    </row>
    <row r="834" spans="1:18" ht="12.75" customHeight="1" x14ac:dyDescent="0.4">
      <c r="A834" s="1" t="s">
        <v>44</v>
      </c>
      <c r="B834" s="1" t="s">
        <v>921</v>
      </c>
      <c r="C834" s="1" t="s">
        <v>121</v>
      </c>
      <c r="D834" s="1" t="s">
        <v>936</v>
      </c>
      <c r="E834" s="1" t="s">
        <v>427</v>
      </c>
      <c r="F834" s="1" t="s">
        <v>21</v>
      </c>
      <c r="G834" s="2">
        <v>501</v>
      </c>
      <c r="H834" s="21" t="s">
        <v>57</v>
      </c>
      <c r="I834" s="2">
        <v>17</v>
      </c>
      <c r="J834" s="2">
        <v>21940</v>
      </c>
      <c r="K834" s="2">
        <v>625000</v>
      </c>
      <c r="L834" s="2" t="b">
        <v>0</v>
      </c>
      <c r="M834" s="1" t="s">
        <v>23</v>
      </c>
      <c r="N834" s="17"/>
      <c r="O834" s="1" t="s">
        <v>23</v>
      </c>
      <c r="P834" s="24" t="e">
        <f t="shared" ref="P834:P897" si="13">DATEVALUE(H834)</f>
        <v>#VALUE!</v>
      </c>
      <c r="R834"/>
    </row>
    <row r="835" spans="1:18" ht="12.75" customHeight="1" x14ac:dyDescent="0.4">
      <c r="A835" s="1"/>
      <c r="B835" s="1"/>
      <c r="C835" s="1"/>
      <c r="D835" s="1"/>
      <c r="E835" s="1"/>
      <c r="F835" s="1"/>
      <c r="G835" s="2"/>
      <c r="H835" s="21"/>
      <c r="I835" s="2"/>
      <c r="J835" s="2"/>
      <c r="K835" s="2"/>
      <c r="L835" s="2"/>
      <c r="M835" s="1"/>
      <c r="N835" s="17"/>
      <c r="O835" s="1"/>
      <c r="R835"/>
    </row>
    <row r="836" spans="1:18" ht="12.75" customHeight="1" x14ac:dyDescent="0.4">
      <c r="A836" s="1"/>
      <c r="B836" s="1"/>
      <c r="C836" s="1"/>
      <c r="D836" s="1"/>
      <c r="E836" s="1"/>
      <c r="F836" s="1"/>
      <c r="G836" s="2"/>
      <c r="H836" s="21"/>
      <c r="I836" s="2"/>
      <c r="J836" s="2"/>
      <c r="K836" s="2"/>
      <c r="L836" s="2"/>
      <c r="M836" s="1"/>
      <c r="N836" s="17"/>
      <c r="O836" s="1"/>
      <c r="R836"/>
    </row>
    <row r="837" spans="1:18" ht="12.75" customHeight="1" x14ac:dyDescent="0.4">
      <c r="A837" s="1"/>
      <c r="B837" s="1"/>
      <c r="C837" s="1"/>
      <c r="D837" s="1"/>
      <c r="E837" s="1"/>
      <c r="F837" s="1"/>
      <c r="G837" s="2"/>
      <c r="H837" s="21"/>
      <c r="I837" s="2"/>
      <c r="J837" s="2"/>
      <c r="K837" s="2"/>
      <c r="L837" s="2"/>
      <c r="M837" s="1"/>
      <c r="N837" s="17"/>
      <c r="O837" s="1"/>
      <c r="R837"/>
    </row>
    <row r="838" spans="1:18" ht="12.75" customHeight="1" x14ac:dyDescent="0.4">
      <c r="A838" s="1"/>
      <c r="B838" s="1"/>
      <c r="C838" s="1"/>
      <c r="D838" s="1"/>
      <c r="E838" s="1"/>
      <c r="F838" s="1"/>
      <c r="G838" s="2"/>
      <c r="H838" s="21"/>
      <c r="I838" s="2"/>
      <c r="J838" s="2"/>
      <c r="K838" s="2"/>
      <c r="L838" s="2"/>
      <c r="M838" s="1"/>
      <c r="N838" s="17"/>
      <c r="O838" s="1"/>
      <c r="R838"/>
    </row>
    <row r="839" spans="1:18" ht="12.75" customHeight="1" x14ac:dyDescent="0.4">
      <c r="A839" s="1"/>
      <c r="B839" s="1"/>
      <c r="C839" s="1"/>
      <c r="D839" s="1"/>
      <c r="E839" s="1"/>
      <c r="F839" s="1"/>
      <c r="G839" s="2"/>
      <c r="H839" s="21"/>
      <c r="I839" s="2"/>
      <c r="J839" s="2"/>
      <c r="K839" s="2"/>
      <c r="L839" s="2"/>
      <c r="M839" s="1"/>
      <c r="N839" s="17"/>
      <c r="O839" s="1"/>
      <c r="R839"/>
    </row>
    <row r="840" spans="1:18" ht="12.75" customHeight="1" x14ac:dyDescent="0.4">
      <c r="A840" s="1"/>
      <c r="B840" s="1"/>
      <c r="C840" s="1"/>
      <c r="D840" s="1"/>
      <c r="E840" s="1"/>
      <c r="F840" s="1"/>
      <c r="G840" s="2"/>
      <c r="H840" s="21"/>
      <c r="I840" s="2"/>
      <c r="J840" s="2"/>
      <c r="K840" s="2"/>
      <c r="L840" s="2"/>
      <c r="M840" s="1"/>
      <c r="N840" s="17"/>
      <c r="O840" s="1"/>
      <c r="R840"/>
    </row>
    <row r="841" spans="1:18" ht="12.75" customHeight="1" x14ac:dyDescent="0.4">
      <c r="A841" s="1"/>
      <c r="B841" s="1"/>
      <c r="C841" s="1"/>
      <c r="D841" s="1"/>
      <c r="E841" s="1"/>
      <c r="F841" s="1"/>
      <c r="G841" s="2"/>
      <c r="H841" s="21"/>
      <c r="I841" s="2"/>
      <c r="J841" s="2"/>
      <c r="K841" s="2"/>
      <c r="L841" s="2"/>
      <c r="M841" s="1"/>
      <c r="N841" s="17"/>
      <c r="O841" s="1"/>
      <c r="R841"/>
    </row>
    <row r="842" spans="1:18" ht="12.75" customHeight="1" x14ac:dyDescent="0.4">
      <c r="A842" s="1"/>
      <c r="B842" s="1"/>
      <c r="C842" s="1"/>
      <c r="D842" s="1"/>
      <c r="E842" s="1"/>
      <c r="F842" s="1"/>
      <c r="G842" s="2"/>
      <c r="H842" s="21"/>
      <c r="I842" s="2"/>
      <c r="J842" s="2"/>
      <c r="K842" s="2"/>
      <c r="L842" s="2"/>
      <c r="M842" s="1"/>
      <c r="N842" s="17"/>
      <c r="O842" s="1"/>
      <c r="R842"/>
    </row>
    <row r="843" spans="1:18" ht="12.75" customHeight="1" x14ac:dyDescent="0.4">
      <c r="A843" s="1"/>
      <c r="B843" s="1"/>
      <c r="C843" s="1"/>
      <c r="D843" s="1"/>
      <c r="E843" s="1"/>
      <c r="F843" s="1"/>
      <c r="G843" s="2"/>
      <c r="H843" s="21"/>
      <c r="I843" s="2"/>
      <c r="J843" s="2"/>
      <c r="K843" s="2"/>
      <c r="L843" s="2"/>
      <c r="M843" s="1"/>
      <c r="N843" s="17"/>
      <c r="O843" s="1"/>
      <c r="R843"/>
    </row>
    <row r="844" spans="1:18" ht="12.75" customHeight="1" x14ac:dyDescent="0.4">
      <c r="A844" s="1"/>
      <c r="B844" s="1"/>
      <c r="C844" s="1"/>
      <c r="D844" s="1"/>
      <c r="E844" s="1"/>
      <c r="F844" s="1"/>
      <c r="G844" s="2"/>
      <c r="H844" s="21"/>
      <c r="I844" s="2"/>
      <c r="J844" s="2"/>
      <c r="K844" s="2"/>
      <c r="L844" s="2"/>
      <c r="M844" s="1"/>
      <c r="N844" s="17"/>
      <c r="O844" s="1"/>
      <c r="R844"/>
    </row>
    <row r="845" spans="1:18" ht="12.75" customHeight="1" x14ac:dyDescent="0.4">
      <c r="A845" s="1"/>
      <c r="B845" s="1"/>
      <c r="C845" s="1"/>
      <c r="D845" s="1"/>
      <c r="E845" s="1"/>
      <c r="F845" s="1"/>
      <c r="G845" s="2"/>
      <c r="H845" s="21"/>
      <c r="I845" s="2"/>
      <c r="J845" s="2"/>
      <c r="K845" s="2"/>
      <c r="L845" s="2"/>
      <c r="M845" s="1"/>
      <c r="N845" s="17"/>
      <c r="O845" s="1"/>
      <c r="R845"/>
    </row>
    <row r="846" spans="1:18" ht="12.75" customHeight="1" x14ac:dyDescent="0.4">
      <c r="A846" s="1"/>
      <c r="B846" s="1"/>
      <c r="C846" s="1"/>
      <c r="D846" s="1"/>
      <c r="E846" s="1"/>
      <c r="F846" s="1"/>
      <c r="G846" s="2"/>
      <c r="H846" s="21"/>
      <c r="I846" s="2"/>
      <c r="J846" s="2"/>
      <c r="K846" s="2"/>
      <c r="L846" s="2"/>
      <c r="M846" s="1"/>
      <c r="N846" s="17"/>
      <c r="O846" s="1"/>
      <c r="R846"/>
    </row>
    <row r="847" spans="1:18" ht="12.75" customHeight="1" x14ac:dyDescent="0.4">
      <c r="A847" s="1"/>
      <c r="B847" s="1"/>
      <c r="C847" s="1"/>
      <c r="D847" s="1"/>
      <c r="E847" s="1"/>
      <c r="F847" s="1"/>
      <c r="G847" s="2"/>
      <c r="H847" s="21"/>
      <c r="I847" s="2"/>
      <c r="J847" s="2"/>
      <c r="K847" s="2"/>
      <c r="L847" s="2"/>
      <c r="M847" s="1"/>
      <c r="N847" s="17"/>
      <c r="O847" s="1"/>
      <c r="R847"/>
    </row>
    <row r="848" spans="1:18" ht="12.75" customHeight="1" x14ac:dyDescent="0.4">
      <c r="A848" s="1"/>
      <c r="B848" s="1"/>
      <c r="C848" s="1"/>
      <c r="D848" s="1"/>
      <c r="E848" s="1"/>
      <c r="F848" s="1"/>
      <c r="G848" s="2"/>
      <c r="H848" s="21"/>
      <c r="I848" s="2"/>
      <c r="J848" s="2"/>
      <c r="K848" s="2"/>
      <c r="L848" s="2"/>
      <c r="M848" s="1"/>
      <c r="N848" s="17"/>
      <c r="O848" s="1"/>
      <c r="R848"/>
    </row>
    <row r="849" spans="1:18" ht="12.75" customHeight="1" x14ac:dyDescent="0.4">
      <c r="A849" s="1"/>
      <c r="B849" s="1"/>
      <c r="C849" s="1"/>
      <c r="D849" s="1"/>
      <c r="E849" s="1"/>
      <c r="F849" s="1"/>
      <c r="G849" s="2"/>
      <c r="H849" s="21"/>
      <c r="I849" s="2"/>
      <c r="J849" s="2"/>
      <c r="K849" s="2"/>
      <c r="L849" s="2"/>
      <c r="M849" s="1"/>
      <c r="N849" s="17"/>
      <c r="O849" s="1"/>
      <c r="R849"/>
    </row>
    <row r="850" spans="1:18" ht="12.75" customHeight="1" x14ac:dyDescent="0.4">
      <c r="A850" s="1"/>
      <c r="B850" s="1"/>
      <c r="C850" s="1"/>
      <c r="D850" s="1"/>
      <c r="E850" s="1"/>
      <c r="F850" s="1"/>
      <c r="G850" s="2"/>
      <c r="H850" s="21"/>
      <c r="I850" s="2"/>
      <c r="J850" s="2"/>
      <c r="K850" s="2"/>
      <c r="L850" s="2"/>
      <c r="M850" s="1"/>
      <c r="N850" s="17"/>
      <c r="O850" s="1"/>
      <c r="R850"/>
    </row>
    <row r="851" spans="1:18" ht="12.75" customHeight="1" x14ac:dyDescent="0.4">
      <c r="A851" s="1"/>
      <c r="B851" s="1"/>
      <c r="C851" s="1"/>
      <c r="D851" s="1"/>
      <c r="E851" s="1"/>
      <c r="F851" s="1"/>
      <c r="G851" s="2"/>
      <c r="H851" s="21"/>
      <c r="I851" s="2"/>
      <c r="J851" s="2"/>
      <c r="K851" s="2"/>
      <c r="L851" s="2"/>
      <c r="M851" s="1"/>
      <c r="N851" s="17"/>
      <c r="O851" s="1"/>
      <c r="R851"/>
    </row>
    <row r="852" spans="1:18" ht="12.75" customHeight="1" x14ac:dyDescent="0.4">
      <c r="A852" s="1"/>
      <c r="B852" s="1"/>
      <c r="C852" s="1"/>
      <c r="D852" s="1"/>
      <c r="E852" s="1"/>
      <c r="F852" s="1"/>
      <c r="G852" s="2"/>
      <c r="H852" s="21"/>
      <c r="I852" s="2"/>
      <c r="J852" s="2"/>
      <c r="K852" s="2"/>
      <c r="L852" s="2"/>
      <c r="M852" s="1"/>
      <c r="N852" s="17"/>
      <c r="O852" s="1"/>
      <c r="R852"/>
    </row>
    <row r="853" spans="1:18" ht="12.75" customHeight="1" x14ac:dyDescent="0.4">
      <c r="A853" s="1"/>
      <c r="B853" s="1"/>
      <c r="C853" s="1"/>
      <c r="D853" s="1"/>
      <c r="E853" s="1"/>
      <c r="F853" s="1"/>
      <c r="G853" s="2"/>
      <c r="H853" s="21"/>
      <c r="I853" s="2"/>
      <c r="J853" s="2"/>
      <c r="K853" s="2"/>
      <c r="L853" s="2"/>
      <c r="M853" s="1"/>
      <c r="N853" s="17"/>
      <c r="O853" s="1"/>
      <c r="R853"/>
    </row>
    <row r="854" spans="1:18" ht="12.75" customHeight="1" x14ac:dyDescent="0.4">
      <c r="A854" s="1"/>
      <c r="B854" s="1"/>
      <c r="C854" s="1"/>
      <c r="D854" s="1"/>
      <c r="E854" s="1"/>
      <c r="F854" s="1"/>
      <c r="G854" s="2"/>
      <c r="H854" s="21"/>
      <c r="I854" s="2"/>
      <c r="J854" s="2"/>
      <c r="K854" s="2"/>
      <c r="L854" s="2"/>
      <c r="M854" s="1"/>
      <c r="N854" s="17"/>
      <c r="O854" s="1"/>
      <c r="R854"/>
    </row>
    <row r="855" spans="1:18" ht="12.75" customHeight="1" x14ac:dyDescent="0.4">
      <c r="A855" s="1"/>
      <c r="B855" s="1"/>
      <c r="C855" s="1"/>
      <c r="D855" s="1"/>
      <c r="E855" s="1"/>
      <c r="F855" s="1"/>
      <c r="G855" s="2"/>
      <c r="H855" s="21"/>
      <c r="I855" s="2"/>
      <c r="J855" s="2"/>
      <c r="K855" s="2"/>
      <c r="L855" s="2"/>
      <c r="M855" s="1"/>
      <c r="N855" s="17"/>
      <c r="O855" s="1"/>
      <c r="R855"/>
    </row>
    <row r="856" spans="1:18" ht="12.75" customHeight="1" x14ac:dyDescent="0.4">
      <c r="A856" s="1"/>
      <c r="B856" s="1"/>
      <c r="C856" s="1"/>
      <c r="D856" s="1"/>
      <c r="E856" s="1"/>
      <c r="F856" s="1"/>
      <c r="G856" s="2"/>
      <c r="H856" s="21"/>
      <c r="I856" s="2"/>
      <c r="J856" s="2"/>
      <c r="K856" s="2"/>
      <c r="L856" s="2"/>
      <c r="M856" s="1"/>
      <c r="N856" s="17"/>
      <c r="O856" s="1"/>
      <c r="R856"/>
    </row>
    <row r="857" spans="1:18" ht="12.75" customHeight="1" x14ac:dyDescent="0.4">
      <c r="A857" s="1"/>
      <c r="B857" s="1"/>
      <c r="C857" s="1"/>
      <c r="D857" s="1"/>
      <c r="E857" s="1"/>
      <c r="F857" s="1"/>
      <c r="G857" s="2"/>
      <c r="H857" s="21"/>
      <c r="I857" s="2"/>
      <c r="J857" s="2"/>
      <c r="K857" s="2"/>
      <c r="L857" s="2"/>
      <c r="M857" s="1"/>
      <c r="N857" s="17"/>
      <c r="O857" s="1"/>
      <c r="R857"/>
    </row>
    <row r="858" spans="1:18" ht="12.75" customHeight="1" x14ac:dyDescent="0.4">
      <c r="A858" s="1"/>
      <c r="B858" s="1"/>
      <c r="C858" s="1"/>
      <c r="D858" s="1"/>
      <c r="E858" s="1"/>
      <c r="F858" s="1"/>
      <c r="G858" s="2"/>
      <c r="H858" s="21"/>
      <c r="I858" s="2"/>
      <c r="J858" s="2"/>
      <c r="K858" s="2"/>
      <c r="L858" s="2"/>
      <c r="M858" s="1"/>
      <c r="N858" s="17"/>
      <c r="O858" s="1"/>
      <c r="R858"/>
    </row>
    <row r="859" spans="1:18" ht="12.75" customHeight="1" x14ac:dyDescent="0.4">
      <c r="A859" s="1"/>
      <c r="B859" s="1"/>
      <c r="C859" s="1"/>
      <c r="D859" s="1"/>
      <c r="E859" s="1"/>
      <c r="F859" s="1"/>
      <c r="G859" s="2"/>
      <c r="H859" s="21"/>
      <c r="I859" s="2"/>
      <c r="J859" s="2"/>
      <c r="K859" s="2"/>
      <c r="L859" s="2"/>
      <c r="M859" s="1"/>
      <c r="N859" s="17"/>
      <c r="O859" s="1"/>
      <c r="R859"/>
    </row>
    <row r="860" spans="1:18" ht="12.75" customHeight="1" x14ac:dyDescent="0.4">
      <c r="A860" s="1"/>
      <c r="B860" s="1"/>
      <c r="C860" s="1"/>
      <c r="D860" s="1"/>
      <c r="E860" s="1"/>
      <c r="F860" s="1"/>
      <c r="G860" s="2"/>
      <c r="H860" s="21"/>
      <c r="I860" s="2"/>
      <c r="J860" s="2"/>
      <c r="K860" s="2"/>
      <c r="L860" s="2"/>
      <c r="M860" s="1"/>
      <c r="N860" s="17"/>
      <c r="O860" s="1"/>
    </row>
    <row r="861" spans="1:18" ht="12.75" customHeight="1" x14ac:dyDescent="0.4">
      <c r="A861" s="1"/>
      <c r="B861" s="1"/>
      <c r="C861" s="1"/>
      <c r="D861" s="1"/>
      <c r="E861" s="1"/>
      <c r="F861" s="1"/>
      <c r="G861" s="2"/>
      <c r="H861" s="21"/>
      <c r="I861" s="2"/>
      <c r="J861" s="2"/>
      <c r="K861" s="2"/>
      <c r="L861" s="2"/>
      <c r="M861" s="1"/>
      <c r="N861" s="17"/>
      <c r="O861" s="1"/>
    </row>
    <row r="862" spans="1:18" ht="12.75" customHeight="1" x14ac:dyDescent="0.4">
      <c r="A862" s="1"/>
      <c r="B862" s="1"/>
      <c r="C862" s="1"/>
      <c r="D862" s="1"/>
      <c r="E862" s="1"/>
      <c r="F862" s="1"/>
      <c r="G862" s="2"/>
      <c r="H862" s="21"/>
      <c r="I862" s="2"/>
      <c r="J862" s="2"/>
      <c r="K862" s="2"/>
      <c r="L862" s="2"/>
      <c r="M862" s="1"/>
      <c r="N862" s="17"/>
      <c r="O862" s="1"/>
    </row>
    <row r="863" spans="1:18" ht="12.75" customHeight="1" x14ac:dyDescent="0.4">
      <c r="A863" s="1"/>
      <c r="B863" s="1"/>
      <c r="C863" s="1"/>
      <c r="D863" s="1"/>
      <c r="E863" s="1"/>
      <c r="F863" s="1"/>
      <c r="G863" s="2"/>
      <c r="H863" s="21"/>
      <c r="I863" s="2"/>
      <c r="J863" s="2"/>
      <c r="K863" s="2"/>
      <c r="L863" s="2"/>
      <c r="M863" s="1"/>
      <c r="N863" s="17"/>
      <c r="O863" s="1"/>
    </row>
    <row r="864" spans="1:18" ht="12.75" customHeight="1" x14ac:dyDescent="0.4">
      <c r="A864" s="1"/>
      <c r="B864" s="1"/>
      <c r="C864" s="1"/>
      <c r="D864" s="1"/>
      <c r="E864" s="1"/>
      <c r="F864" s="1"/>
      <c r="G864" s="2"/>
      <c r="H864" s="21"/>
      <c r="I864" s="2"/>
      <c r="J864" s="2"/>
      <c r="K864" s="2"/>
      <c r="L864" s="2"/>
      <c r="M864" s="1"/>
      <c r="N864" s="17"/>
      <c r="O864" s="1"/>
    </row>
    <row r="865" spans="1:15" ht="12.75" customHeight="1" x14ac:dyDescent="0.4">
      <c r="A865" s="1"/>
      <c r="B865" s="1"/>
      <c r="C865" s="1"/>
      <c r="D865" s="1"/>
      <c r="E865" s="1"/>
      <c r="F865" s="1"/>
      <c r="G865" s="2"/>
      <c r="H865" s="21"/>
      <c r="I865" s="2"/>
      <c r="J865" s="2"/>
      <c r="K865" s="2"/>
      <c r="L865" s="2"/>
      <c r="M865" s="1"/>
      <c r="N865" s="17"/>
      <c r="O865" s="1"/>
    </row>
    <row r="866" spans="1:15" ht="12.75" customHeight="1" x14ac:dyDescent="0.4">
      <c r="A866" s="1"/>
      <c r="B866" s="1"/>
      <c r="C866" s="1"/>
      <c r="D866" s="1"/>
      <c r="E866" s="1"/>
      <c r="F866" s="1"/>
      <c r="G866" s="2"/>
      <c r="H866" s="21"/>
      <c r="I866" s="2"/>
      <c r="J866" s="2"/>
      <c r="K866" s="2"/>
      <c r="L866" s="2"/>
      <c r="M866" s="1"/>
      <c r="N866" s="17"/>
      <c r="O866" s="1"/>
    </row>
    <row r="867" spans="1:15" ht="12.75" customHeight="1" x14ac:dyDescent="0.4">
      <c r="A867" s="1"/>
      <c r="B867" s="1"/>
      <c r="C867" s="1"/>
      <c r="D867" s="1"/>
      <c r="E867" s="1"/>
      <c r="F867" s="1"/>
      <c r="G867" s="2"/>
      <c r="H867" s="21"/>
      <c r="I867" s="2"/>
      <c r="J867" s="2"/>
      <c r="K867" s="2"/>
      <c r="L867" s="2"/>
      <c r="M867" s="1"/>
      <c r="N867" s="17"/>
      <c r="O867" s="1"/>
    </row>
    <row r="868" spans="1:15" ht="12.75" customHeight="1" x14ac:dyDescent="0.4">
      <c r="A868" s="1"/>
      <c r="B868" s="1"/>
      <c r="C868" s="1"/>
      <c r="D868" s="1"/>
      <c r="E868" s="1"/>
      <c r="F868" s="1"/>
      <c r="G868" s="2"/>
      <c r="H868" s="21"/>
      <c r="I868" s="2"/>
      <c r="J868" s="2"/>
      <c r="K868" s="2"/>
      <c r="L868" s="2"/>
      <c r="M868" s="1"/>
      <c r="N868" s="17"/>
      <c r="O868" s="1"/>
    </row>
    <row r="869" spans="1:15" ht="12.75" customHeight="1" x14ac:dyDescent="0.4">
      <c r="A869" s="1"/>
      <c r="B869" s="1"/>
      <c r="C869" s="1"/>
      <c r="D869" s="1"/>
      <c r="E869" s="1"/>
      <c r="F869" s="1"/>
      <c r="G869" s="2"/>
      <c r="H869" s="21"/>
      <c r="I869" s="2"/>
      <c r="J869" s="2"/>
      <c r="K869" s="2"/>
      <c r="L869" s="2"/>
      <c r="M869" s="1"/>
      <c r="N869" s="17"/>
      <c r="O869" s="1"/>
    </row>
    <row r="870" spans="1:15" ht="12.75" customHeight="1" x14ac:dyDescent="0.4">
      <c r="A870" s="1"/>
      <c r="B870" s="1"/>
      <c r="C870" s="1"/>
      <c r="D870" s="1"/>
      <c r="E870" s="1"/>
      <c r="F870" s="1"/>
      <c r="G870" s="2"/>
      <c r="H870" s="21"/>
      <c r="I870" s="2"/>
      <c r="J870" s="2"/>
      <c r="K870" s="2"/>
      <c r="L870" s="2"/>
      <c r="M870" s="1"/>
      <c r="N870" s="17"/>
      <c r="O870" s="1"/>
    </row>
    <row r="871" spans="1:15" ht="12.75" customHeight="1" x14ac:dyDescent="0.4">
      <c r="A871" s="1"/>
      <c r="B871" s="1"/>
      <c r="C871" s="1"/>
      <c r="D871" s="1"/>
      <c r="E871" s="1"/>
      <c r="F871" s="1"/>
      <c r="G871" s="2"/>
      <c r="H871" s="21"/>
      <c r="I871" s="2"/>
      <c r="J871" s="2"/>
      <c r="K871" s="2"/>
      <c r="L871" s="2"/>
      <c r="M871" s="1"/>
      <c r="N871" s="17"/>
      <c r="O871" s="1"/>
    </row>
    <row r="872" spans="1:15" ht="12.75" customHeight="1" x14ac:dyDescent="0.4">
      <c r="A872" s="1"/>
      <c r="B872" s="1"/>
      <c r="C872" s="1"/>
      <c r="D872" s="1"/>
      <c r="E872" s="1"/>
      <c r="F872" s="1"/>
      <c r="G872" s="2"/>
      <c r="H872" s="21"/>
      <c r="I872" s="2"/>
      <c r="J872" s="2"/>
      <c r="K872" s="2"/>
      <c r="L872" s="2"/>
      <c r="M872" s="1"/>
      <c r="N872" s="17"/>
      <c r="O872" s="1"/>
    </row>
    <row r="873" spans="1:15" ht="12.75" customHeight="1" x14ac:dyDescent="0.4">
      <c r="A873" s="1"/>
      <c r="B873" s="1"/>
      <c r="C873" s="1"/>
      <c r="D873" s="1"/>
      <c r="E873" s="1"/>
      <c r="F873" s="1"/>
      <c r="G873" s="2"/>
      <c r="H873" s="21"/>
      <c r="I873" s="2"/>
      <c r="J873" s="2"/>
      <c r="K873" s="2"/>
      <c r="L873" s="2"/>
      <c r="M873" s="1"/>
      <c r="N873" s="17"/>
      <c r="O873" s="1"/>
    </row>
    <row r="874" spans="1:15" ht="12.75" customHeight="1" x14ac:dyDescent="0.4">
      <c r="A874" s="1"/>
      <c r="B874" s="1"/>
      <c r="C874" s="1"/>
      <c r="D874" s="1"/>
      <c r="E874" s="1"/>
      <c r="F874" s="1"/>
      <c r="G874" s="2"/>
      <c r="H874" s="21"/>
      <c r="I874" s="2"/>
      <c r="J874" s="2"/>
      <c r="K874" s="2"/>
      <c r="L874" s="2"/>
      <c r="M874" s="1"/>
      <c r="N874" s="17"/>
      <c r="O874" s="1"/>
    </row>
    <row r="875" spans="1:15" ht="12.75" customHeight="1" x14ac:dyDescent="0.4">
      <c r="A875" s="1"/>
      <c r="B875" s="1"/>
      <c r="C875" s="1"/>
      <c r="D875" s="1"/>
      <c r="E875" s="1"/>
      <c r="F875" s="1"/>
      <c r="G875" s="2"/>
      <c r="H875" s="21"/>
      <c r="I875" s="2"/>
      <c r="J875" s="2"/>
      <c r="K875" s="2"/>
      <c r="L875" s="2"/>
      <c r="M875" s="1"/>
      <c r="N875" s="17"/>
      <c r="O875" s="1"/>
    </row>
    <row r="876" spans="1:15" ht="12.75" customHeight="1" x14ac:dyDescent="0.4">
      <c r="A876" s="1"/>
      <c r="B876" s="1"/>
      <c r="C876" s="1"/>
      <c r="D876" s="1"/>
      <c r="E876" s="1"/>
      <c r="F876" s="1"/>
      <c r="G876" s="2"/>
      <c r="H876" s="21"/>
      <c r="I876" s="2"/>
      <c r="J876" s="2"/>
      <c r="K876" s="2"/>
      <c r="L876" s="2"/>
      <c r="M876" s="1"/>
      <c r="N876" s="17"/>
      <c r="O876" s="1"/>
    </row>
    <row r="877" spans="1:15" ht="12.75" customHeight="1" x14ac:dyDescent="0.4">
      <c r="A877" s="1"/>
      <c r="B877" s="1"/>
      <c r="C877" s="1"/>
      <c r="D877" s="1"/>
      <c r="E877" s="1"/>
      <c r="F877" s="1"/>
      <c r="G877" s="2"/>
      <c r="H877" s="21"/>
      <c r="I877" s="2"/>
      <c r="J877" s="2"/>
      <c r="K877" s="2"/>
      <c r="L877" s="2"/>
      <c r="M877" s="1"/>
      <c r="N877" s="17"/>
      <c r="O877" s="1"/>
    </row>
    <row r="878" spans="1:15" ht="12.75" customHeight="1" x14ac:dyDescent="0.4">
      <c r="A878" s="1"/>
      <c r="B878" s="1"/>
      <c r="C878" s="1"/>
      <c r="D878" s="1"/>
      <c r="E878" s="1"/>
      <c r="F878" s="1"/>
      <c r="G878" s="2"/>
      <c r="H878" s="21"/>
      <c r="I878" s="2"/>
      <c r="J878" s="2"/>
      <c r="K878" s="2"/>
      <c r="L878" s="2"/>
      <c r="M878" s="1"/>
      <c r="N878" s="17"/>
      <c r="O878" s="1"/>
    </row>
    <row r="879" spans="1:15" ht="12.75" customHeight="1" x14ac:dyDescent="0.4">
      <c r="A879" s="1"/>
      <c r="B879" s="1"/>
      <c r="C879" s="1"/>
      <c r="D879" s="1"/>
      <c r="E879" s="1"/>
      <c r="F879" s="1"/>
      <c r="G879" s="2"/>
      <c r="H879" s="21"/>
      <c r="I879" s="2"/>
      <c r="J879" s="2"/>
      <c r="K879" s="2"/>
      <c r="L879" s="2"/>
      <c r="M879" s="1"/>
      <c r="N879" s="17"/>
      <c r="O879" s="1"/>
    </row>
    <row r="880" spans="1:15" ht="12.75" customHeight="1" x14ac:dyDescent="0.4">
      <c r="A880" s="1"/>
      <c r="B880" s="1"/>
      <c r="C880" s="1"/>
      <c r="D880" s="1"/>
      <c r="E880" s="1"/>
      <c r="F880" s="1"/>
      <c r="G880" s="2"/>
      <c r="H880" s="21"/>
      <c r="I880" s="2"/>
      <c r="J880" s="2"/>
      <c r="K880" s="2"/>
      <c r="L880" s="2"/>
      <c r="M880" s="1"/>
      <c r="N880" s="17"/>
      <c r="O880" s="1"/>
    </row>
    <row r="881" spans="1:15" ht="12.75" customHeight="1" x14ac:dyDescent="0.4">
      <c r="A881" s="1"/>
      <c r="B881" s="1"/>
      <c r="C881" s="1"/>
      <c r="D881" s="1"/>
      <c r="E881" s="1"/>
      <c r="F881" s="1"/>
      <c r="G881" s="2"/>
      <c r="H881" s="21"/>
      <c r="I881" s="2"/>
      <c r="J881" s="2"/>
      <c r="K881" s="2"/>
      <c r="L881" s="2"/>
      <c r="M881" s="1"/>
      <c r="N881" s="17"/>
      <c r="O881" s="1"/>
    </row>
    <row r="882" spans="1:15" ht="12.75" customHeight="1" x14ac:dyDescent="0.4">
      <c r="A882" s="1"/>
      <c r="B882" s="1"/>
      <c r="C882" s="1"/>
      <c r="D882" s="1"/>
      <c r="E882" s="1"/>
      <c r="F882" s="1"/>
      <c r="G882" s="2"/>
      <c r="H882" s="21"/>
      <c r="I882" s="2"/>
      <c r="J882" s="2"/>
      <c r="K882" s="2"/>
      <c r="L882" s="2"/>
      <c r="M882" s="1"/>
      <c r="N882" s="17"/>
      <c r="O882" s="1"/>
    </row>
    <row r="883" spans="1:15" ht="12.75" customHeight="1" x14ac:dyDescent="0.4">
      <c r="A883" s="1"/>
      <c r="B883" s="1"/>
      <c r="C883" s="1"/>
      <c r="D883" s="1"/>
      <c r="E883" s="1"/>
      <c r="F883" s="1"/>
      <c r="G883" s="2"/>
      <c r="H883" s="21"/>
      <c r="I883" s="2"/>
      <c r="J883" s="2"/>
      <c r="K883" s="2"/>
      <c r="L883" s="2"/>
      <c r="M883" s="1"/>
      <c r="N883" s="17"/>
      <c r="O883" s="1"/>
    </row>
    <row r="884" spans="1:15" ht="12.75" customHeight="1" x14ac:dyDescent="0.4">
      <c r="A884" s="1"/>
      <c r="B884" s="1"/>
      <c r="C884" s="1"/>
      <c r="D884" s="1"/>
      <c r="E884" s="1"/>
      <c r="F884" s="1"/>
      <c r="G884" s="2"/>
      <c r="H884" s="21"/>
      <c r="I884" s="2"/>
      <c r="J884" s="2"/>
      <c r="K884" s="2"/>
      <c r="L884" s="2"/>
      <c r="M884" s="1"/>
      <c r="N884" s="17"/>
      <c r="O884" s="1"/>
    </row>
    <row r="885" spans="1:15" ht="12.75" customHeight="1" x14ac:dyDescent="0.4">
      <c r="A885" s="1"/>
      <c r="B885" s="1"/>
      <c r="C885" s="1"/>
      <c r="D885" s="1"/>
      <c r="E885" s="1"/>
      <c r="F885" s="1"/>
      <c r="G885" s="2"/>
      <c r="H885" s="21"/>
      <c r="I885" s="2"/>
      <c r="J885" s="2"/>
      <c r="K885" s="2"/>
      <c r="L885" s="2"/>
      <c r="M885" s="1"/>
      <c r="N885" s="17"/>
      <c r="O885" s="1"/>
    </row>
    <row r="886" spans="1:15" ht="12.75" customHeight="1" x14ac:dyDescent="0.4">
      <c r="A886" s="1"/>
      <c r="B886" s="1"/>
      <c r="C886" s="1"/>
      <c r="D886" s="1"/>
      <c r="E886" s="1"/>
      <c r="F886" s="1"/>
      <c r="G886" s="2"/>
      <c r="H886" s="21"/>
      <c r="I886" s="2"/>
      <c r="J886" s="2"/>
      <c r="K886" s="2"/>
      <c r="L886" s="2"/>
      <c r="M886" s="1"/>
      <c r="N886" s="17"/>
      <c r="O886" s="1"/>
    </row>
    <row r="887" spans="1:15" ht="12.75" customHeight="1" x14ac:dyDescent="0.4">
      <c r="A887" s="1"/>
      <c r="B887" s="1"/>
      <c r="C887" s="1"/>
      <c r="D887" s="1"/>
      <c r="E887" s="1"/>
      <c r="F887" s="1"/>
      <c r="G887" s="2"/>
      <c r="H887" s="21"/>
      <c r="I887" s="2"/>
      <c r="J887" s="2"/>
      <c r="K887" s="2"/>
      <c r="L887" s="2"/>
      <c r="M887" s="1"/>
      <c r="N887" s="17"/>
      <c r="O887" s="1"/>
    </row>
    <row r="888" spans="1:15" ht="12.75" customHeight="1" x14ac:dyDescent="0.4">
      <c r="A888" s="1"/>
      <c r="B888" s="1"/>
      <c r="C888" s="1"/>
      <c r="D888" s="1"/>
      <c r="E888" s="1"/>
      <c r="F888" s="1"/>
      <c r="G888" s="2"/>
      <c r="H888" s="21"/>
      <c r="I888" s="2"/>
      <c r="J888" s="2"/>
      <c r="K888" s="2"/>
      <c r="L888" s="2"/>
      <c r="M888" s="1"/>
      <c r="N888" s="17"/>
      <c r="O888" s="1"/>
    </row>
    <row r="889" spans="1:15" ht="12.75" customHeight="1" x14ac:dyDescent="0.4">
      <c r="A889" s="1"/>
      <c r="B889" s="1"/>
      <c r="C889" s="1"/>
      <c r="D889" s="1"/>
      <c r="E889" s="1"/>
      <c r="F889" s="1"/>
      <c r="G889" s="2"/>
      <c r="H889" s="21"/>
      <c r="I889" s="2"/>
      <c r="J889" s="2"/>
      <c r="K889" s="2"/>
      <c r="L889" s="2"/>
      <c r="M889" s="1"/>
      <c r="N889" s="17"/>
      <c r="O889" s="1"/>
    </row>
    <row r="890" spans="1:15" ht="12.75" customHeight="1" x14ac:dyDescent="0.4">
      <c r="A890" s="1"/>
      <c r="B890" s="1"/>
      <c r="C890" s="1"/>
      <c r="D890" s="1"/>
      <c r="E890" s="1"/>
      <c r="F890" s="1"/>
      <c r="G890" s="2"/>
      <c r="H890" s="21"/>
      <c r="I890" s="2"/>
      <c r="J890" s="2"/>
      <c r="K890" s="2"/>
      <c r="L890" s="2"/>
      <c r="M890" s="1"/>
      <c r="N890" s="17"/>
      <c r="O890" s="1"/>
    </row>
    <row r="891" spans="1:15" ht="12.75" customHeight="1" x14ac:dyDescent="0.4">
      <c r="A891" s="1"/>
      <c r="B891" s="1"/>
      <c r="C891" s="1"/>
      <c r="D891" s="1"/>
      <c r="E891" s="1"/>
      <c r="F891" s="1"/>
      <c r="G891" s="2"/>
      <c r="H891" s="21"/>
      <c r="I891" s="2"/>
      <c r="J891" s="2"/>
      <c r="K891" s="2"/>
      <c r="L891" s="2"/>
      <c r="M891" s="1"/>
      <c r="N891" s="17"/>
      <c r="O891" s="1"/>
    </row>
    <row r="892" spans="1:15" ht="12.75" customHeight="1" x14ac:dyDescent="0.4">
      <c r="A892" s="1"/>
      <c r="B892" s="1"/>
      <c r="C892" s="1"/>
      <c r="D892" s="1"/>
      <c r="E892" s="1"/>
      <c r="F892" s="1"/>
      <c r="G892" s="2"/>
      <c r="H892" s="21"/>
      <c r="I892" s="2"/>
      <c r="J892" s="2"/>
      <c r="K892" s="2"/>
      <c r="L892" s="2"/>
      <c r="M892" s="1"/>
      <c r="N892" s="17"/>
      <c r="O892" s="1"/>
    </row>
    <row r="893" spans="1:15" ht="12.75" customHeight="1" x14ac:dyDescent="0.4">
      <c r="A893" s="1"/>
      <c r="B893" s="1"/>
      <c r="C893" s="1"/>
      <c r="D893" s="1"/>
      <c r="E893" s="1"/>
      <c r="F893" s="1"/>
      <c r="G893" s="2"/>
      <c r="H893" s="21"/>
      <c r="I893" s="2"/>
      <c r="J893" s="2"/>
      <c r="K893" s="2"/>
      <c r="L893" s="2"/>
      <c r="M893" s="1"/>
      <c r="N893" s="17"/>
      <c r="O893" s="1"/>
    </row>
    <row r="894" spans="1:15" ht="12.75" customHeight="1" x14ac:dyDescent="0.4">
      <c r="A894" s="1"/>
      <c r="B894" s="1"/>
      <c r="C894" s="1"/>
      <c r="D894" s="1"/>
      <c r="E894" s="1"/>
      <c r="F894" s="1"/>
      <c r="G894" s="2"/>
      <c r="H894" s="21"/>
      <c r="I894" s="2"/>
      <c r="J894" s="2"/>
      <c r="K894" s="2"/>
      <c r="L894" s="2"/>
      <c r="M894" s="1"/>
      <c r="N894" s="17"/>
      <c r="O894" s="1"/>
    </row>
    <row r="895" spans="1:15" ht="12.75" customHeight="1" x14ac:dyDescent="0.4">
      <c r="A895" s="1"/>
      <c r="B895" s="1"/>
      <c r="C895" s="1"/>
      <c r="D895" s="1"/>
      <c r="E895" s="1"/>
      <c r="F895" s="1"/>
      <c r="G895" s="2"/>
      <c r="H895" s="21"/>
      <c r="I895" s="2"/>
      <c r="J895" s="2"/>
      <c r="K895" s="2"/>
      <c r="L895" s="2"/>
      <c r="M895" s="1"/>
      <c r="N895" s="17"/>
      <c r="O895" s="1"/>
    </row>
    <row r="896" spans="1:15" ht="12.75" customHeight="1" x14ac:dyDescent="0.4">
      <c r="A896" s="1"/>
      <c r="B896" s="1"/>
      <c r="C896" s="1"/>
      <c r="D896" s="1"/>
      <c r="E896" s="1"/>
      <c r="F896" s="1"/>
      <c r="G896" s="2"/>
      <c r="H896" s="21"/>
      <c r="I896" s="2"/>
      <c r="J896" s="2"/>
      <c r="K896" s="2"/>
      <c r="L896" s="2"/>
      <c r="M896" s="1"/>
      <c r="N896" s="17"/>
      <c r="O896" s="1"/>
    </row>
    <row r="897" spans="1:15" ht="12.75" customHeight="1" x14ac:dyDescent="0.4">
      <c r="A897" s="1"/>
      <c r="B897" s="1"/>
      <c r="C897" s="1"/>
      <c r="D897" s="1"/>
      <c r="E897" s="1"/>
      <c r="F897" s="1"/>
      <c r="G897" s="2"/>
      <c r="H897" s="21"/>
      <c r="I897" s="2"/>
      <c r="J897" s="2"/>
      <c r="K897" s="2"/>
      <c r="L897" s="2"/>
      <c r="M897" s="1"/>
      <c r="N897" s="17"/>
      <c r="O897" s="1"/>
    </row>
    <row r="898" spans="1:15" ht="12.75" customHeight="1" x14ac:dyDescent="0.4">
      <c r="A898" s="1"/>
      <c r="B898" s="1"/>
      <c r="C898" s="1"/>
      <c r="D898" s="1"/>
      <c r="E898" s="1"/>
      <c r="F898" s="1"/>
      <c r="G898" s="2"/>
      <c r="H898" s="21"/>
      <c r="I898" s="2"/>
      <c r="J898" s="2"/>
      <c r="K898" s="2"/>
      <c r="L898" s="2"/>
      <c r="M898" s="1"/>
      <c r="N898" s="17"/>
      <c r="O898" s="1"/>
    </row>
    <row r="899" spans="1:15" ht="12.75" customHeight="1" x14ac:dyDescent="0.4">
      <c r="A899" s="1"/>
      <c r="B899" s="1"/>
      <c r="C899" s="1"/>
      <c r="D899" s="1"/>
      <c r="E899" s="1"/>
      <c r="F899" s="1"/>
      <c r="G899" s="2"/>
      <c r="H899" s="21"/>
      <c r="I899" s="2"/>
      <c r="J899" s="2"/>
      <c r="K899" s="2"/>
      <c r="L899" s="2"/>
      <c r="M899" s="1"/>
      <c r="N899" s="17"/>
      <c r="O899" s="1"/>
    </row>
    <row r="900" spans="1:15" ht="12.75" customHeight="1" x14ac:dyDescent="0.4">
      <c r="A900" s="1"/>
      <c r="B900" s="1"/>
      <c r="C900" s="1"/>
      <c r="D900" s="1"/>
      <c r="E900" s="1"/>
      <c r="F900" s="1"/>
      <c r="G900" s="2"/>
      <c r="H900" s="21"/>
      <c r="I900" s="2"/>
      <c r="J900" s="2"/>
      <c r="K900" s="2"/>
      <c r="L900" s="2"/>
      <c r="M900" s="1"/>
      <c r="N900" s="17"/>
      <c r="O900" s="1"/>
    </row>
    <row r="901" spans="1:15" ht="12.75" customHeight="1" x14ac:dyDescent="0.4">
      <c r="A901" s="1"/>
      <c r="B901" s="1"/>
      <c r="C901" s="1"/>
      <c r="D901" s="1"/>
      <c r="E901" s="1"/>
      <c r="F901" s="1"/>
      <c r="G901" s="2"/>
      <c r="H901" s="21"/>
      <c r="I901" s="2"/>
      <c r="J901" s="2"/>
      <c r="K901" s="2"/>
      <c r="L901" s="2"/>
      <c r="M901" s="1"/>
      <c r="N901" s="17"/>
      <c r="O901" s="1"/>
    </row>
    <row r="902" spans="1:15" ht="12.75" customHeight="1" x14ac:dyDescent="0.4">
      <c r="A902" s="1"/>
      <c r="B902" s="1"/>
      <c r="C902" s="1"/>
      <c r="D902" s="1"/>
      <c r="E902" s="1"/>
      <c r="F902" s="1"/>
      <c r="G902" s="2"/>
      <c r="H902" s="21"/>
      <c r="I902" s="2"/>
      <c r="J902" s="2"/>
      <c r="K902" s="2"/>
      <c r="L902" s="2"/>
      <c r="M902" s="1"/>
      <c r="N902" s="17"/>
      <c r="O902" s="1"/>
    </row>
    <row r="903" spans="1:15" ht="12.75" customHeight="1" x14ac:dyDescent="0.4">
      <c r="A903" s="1"/>
      <c r="B903" s="1"/>
      <c r="C903" s="1"/>
      <c r="D903" s="1"/>
      <c r="E903" s="1"/>
      <c r="F903" s="1"/>
      <c r="G903" s="2"/>
      <c r="H903" s="21"/>
      <c r="I903" s="2"/>
      <c r="J903" s="2"/>
      <c r="K903" s="2"/>
      <c r="L903" s="2"/>
      <c r="M903" s="1"/>
      <c r="N903" s="17"/>
      <c r="O903" s="1"/>
    </row>
    <row r="904" spans="1:15" ht="12.75" customHeight="1" x14ac:dyDescent="0.4">
      <c r="A904" s="1"/>
      <c r="B904" s="1"/>
      <c r="C904" s="1"/>
      <c r="D904" s="1"/>
      <c r="E904" s="1"/>
      <c r="F904" s="1"/>
      <c r="G904" s="2"/>
      <c r="H904" s="21"/>
      <c r="I904" s="2"/>
      <c r="J904" s="2"/>
      <c r="K904" s="2"/>
      <c r="L904" s="2"/>
      <c r="M904" s="1"/>
      <c r="N904" s="17"/>
      <c r="O904" s="1"/>
    </row>
    <row r="905" spans="1:15" ht="12.75" customHeight="1" x14ac:dyDescent="0.4">
      <c r="A905" s="1"/>
      <c r="B905" s="1"/>
      <c r="C905" s="1"/>
      <c r="D905" s="1"/>
      <c r="E905" s="1"/>
      <c r="F905" s="1"/>
      <c r="G905" s="2"/>
      <c r="H905" s="21"/>
      <c r="I905" s="2"/>
      <c r="J905" s="2"/>
      <c r="K905" s="2"/>
      <c r="L905" s="2"/>
      <c r="M905" s="1"/>
      <c r="N905" s="17"/>
      <c r="O905" s="1"/>
    </row>
    <row r="906" spans="1:15" ht="12.75" customHeight="1" x14ac:dyDescent="0.4">
      <c r="A906" s="1"/>
      <c r="B906" s="1"/>
      <c r="C906" s="1"/>
      <c r="D906" s="1"/>
      <c r="E906" s="1"/>
      <c r="F906" s="1"/>
      <c r="G906" s="2"/>
      <c r="H906" s="21"/>
      <c r="I906" s="2"/>
      <c r="J906" s="2"/>
      <c r="K906" s="2"/>
      <c r="L906" s="2"/>
      <c r="M906" s="1"/>
      <c r="N906" s="17"/>
      <c r="O906" s="1"/>
    </row>
    <row r="907" spans="1:15" ht="12.75" customHeight="1" x14ac:dyDescent="0.4">
      <c r="A907" s="1"/>
      <c r="B907" s="1"/>
      <c r="C907" s="1"/>
      <c r="D907" s="1"/>
      <c r="E907" s="1"/>
      <c r="F907" s="1"/>
      <c r="G907" s="2"/>
      <c r="H907" s="21"/>
      <c r="I907" s="2"/>
      <c r="J907" s="2"/>
      <c r="K907" s="2"/>
      <c r="L907" s="2"/>
      <c r="M907" s="1"/>
      <c r="N907" s="17"/>
      <c r="O907" s="1"/>
    </row>
    <row r="908" spans="1:15" ht="12.75" customHeight="1" x14ac:dyDescent="0.4">
      <c r="A908" s="1"/>
      <c r="B908" s="1"/>
      <c r="C908" s="1"/>
      <c r="D908" s="1"/>
      <c r="E908" s="1"/>
      <c r="F908" s="1"/>
      <c r="G908" s="2"/>
      <c r="H908" s="21"/>
      <c r="I908" s="2"/>
      <c r="J908" s="2"/>
      <c r="K908" s="2"/>
      <c r="L908" s="2"/>
      <c r="M908" s="1"/>
      <c r="N908" s="17"/>
      <c r="O908" s="1"/>
    </row>
    <row r="909" spans="1:15" ht="12.75" customHeight="1" x14ac:dyDescent="0.4">
      <c r="A909" s="1"/>
      <c r="B909" s="1"/>
      <c r="C909" s="1"/>
      <c r="D909" s="1"/>
      <c r="E909" s="1"/>
      <c r="F909" s="1"/>
      <c r="G909" s="2"/>
      <c r="H909" s="21"/>
      <c r="I909" s="2"/>
      <c r="J909" s="2"/>
      <c r="K909" s="2"/>
      <c r="L909" s="2"/>
      <c r="M909" s="1"/>
      <c r="N909" s="17"/>
      <c r="O909" s="1"/>
    </row>
    <row r="910" spans="1:15" ht="12.75" customHeight="1" x14ac:dyDescent="0.4">
      <c r="A910" s="1"/>
      <c r="B910" s="1"/>
      <c r="C910" s="1"/>
      <c r="D910" s="1"/>
      <c r="E910" s="1"/>
      <c r="F910" s="1"/>
      <c r="G910" s="2"/>
      <c r="H910" s="21"/>
      <c r="I910" s="2"/>
      <c r="J910" s="2"/>
      <c r="K910" s="2"/>
      <c r="L910" s="2"/>
      <c r="M910" s="1"/>
      <c r="N910" s="17"/>
      <c r="O910" s="1"/>
    </row>
    <row r="911" spans="1:15" ht="12.75" customHeight="1" x14ac:dyDescent="0.4">
      <c r="A911" s="1" t="s">
        <v>39</v>
      </c>
      <c r="B911" s="1" t="s">
        <v>921</v>
      </c>
      <c r="C911" s="1" t="s">
        <v>121</v>
      </c>
      <c r="D911" s="1" t="s">
        <v>936</v>
      </c>
      <c r="E911" s="1" t="s">
        <v>427</v>
      </c>
      <c r="F911" s="1" t="s">
        <v>21</v>
      </c>
      <c r="G911" s="2">
        <v>380</v>
      </c>
      <c r="H911" s="21" t="s">
        <v>57</v>
      </c>
      <c r="I911" s="2">
        <v>101</v>
      </c>
      <c r="J911" s="2">
        <v>22176</v>
      </c>
      <c r="K911" s="2">
        <v>510000</v>
      </c>
      <c r="L911" s="2" t="b">
        <v>0</v>
      </c>
      <c r="M911" s="1" t="s">
        <v>53</v>
      </c>
      <c r="N911" s="17"/>
      <c r="O911" s="1" t="s">
        <v>23</v>
      </c>
    </row>
    <row r="912" spans="1:15" ht="12.75" customHeight="1" x14ac:dyDescent="0.4">
      <c r="A912" s="1" t="s">
        <v>29</v>
      </c>
      <c r="B912" s="1" t="s">
        <v>854</v>
      </c>
      <c r="C912" s="1" t="s">
        <v>117</v>
      </c>
      <c r="D912" s="1" t="s">
        <v>936</v>
      </c>
      <c r="E912" s="1" t="s">
        <v>797</v>
      </c>
      <c r="F912" s="1" t="s">
        <v>332</v>
      </c>
      <c r="G912" s="2">
        <v>689</v>
      </c>
      <c r="H912" s="21" t="s">
        <v>153</v>
      </c>
      <c r="I912" s="2">
        <v>0</v>
      </c>
      <c r="J912" s="2">
        <v>22620</v>
      </c>
      <c r="K912" s="2">
        <v>565000</v>
      </c>
      <c r="L912" s="2" t="b">
        <v>0</v>
      </c>
      <c r="M912" s="1" t="s">
        <v>23</v>
      </c>
      <c r="N912" s="3">
        <v>42339</v>
      </c>
      <c r="O912" s="1" t="s">
        <v>23</v>
      </c>
    </row>
    <row r="913" spans="1:15" ht="12.75" customHeight="1" x14ac:dyDescent="0.4">
      <c r="A913" s="1"/>
      <c r="B913" s="1"/>
      <c r="C913" s="1"/>
      <c r="D913" s="1"/>
      <c r="E913" s="1"/>
      <c r="F913" s="1"/>
      <c r="G913" s="2"/>
      <c r="H913" s="21"/>
      <c r="I913" s="2"/>
      <c r="J913" s="2"/>
      <c r="K913" s="2"/>
      <c r="L913" s="2"/>
      <c r="M913" s="1"/>
      <c r="N913" s="17"/>
      <c r="O913" s="1"/>
    </row>
    <row r="914" spans="1:15" ht="12.75" customHeight="1" x14ac:dyDescent="0.4">
      <c r="A914" s="1"/>
      <c r="B914" s="1"/>
      <c r="C914" s="1"/>
      <c r="D914" s="1"/>
      <c r="E914" s="1"/>
      <c r="F914" s="1"/>
      <c r="G914" s="2"/>
      <c r="H914" s="21"/>
      <c r="I914" s="2"/>
      <c r="J914" s="2"/>
      <c r="K914" s="2"/>
      <c r="L914" s="2"/>
      <c r="M914" s="1"/>
      <c r="N914" s="17"/>
      <c r="O914" s="1"/>
    </row>
    <row r="915" spans="1:15" ht="12.75" customHeight="1" x14ac:dyDescent="0.4">
      <c r="A915" s="1"/>
      <c r="B915" s="1"/>
      <c r="C915" s="1"/>
      <c r="D915" s="1"/>
      <c r="E915" s="1"/>
      <c r="F915" s="1"/>
      <c r="G915" s="2"/>
      <c r="H915" s="21"/>
      <c r="I915" s="2"/>
      <c r="J915" s="2"/>
      <c r="K915" s="2"/>
      <c r="L915" s="2"/>
      <c r="M915" s="1"/>
      <c r="N915" s="17"/>
      <c r="O915" s="1"/>
    </row>
    <row r="916" spans="1:15" ht="12.75" customHeight="1" x14ac:dyDescent="0.4">
      <c r="A916" s="1"/>
      <c r="B916" s="1"/>
      <c r="C916" s="1"/>
      <c r="D916" s="1"/>
      <c r="E916" s="1"/>
      <c r="F916" s="1"/>
      <c r="G916" s="2"/>
      <c r="H916" s="21"/>
      <c r="I916" s="2"/>
      <c r="J916" s="2"/>
      <c r="K916" s="2"/>
      <c r="L916" s="2"/>
      <c r="M916" s="1"/>
      <c r="N916" s="17"/>
      <c r="O916" s="1"/>
    </row>
    <row r="917" spans="1:15" ht="12.75" customHeight="1" x14ac:dyDescent="0.4">
      <c r="A917" s="1"/>
      <c r="B917" s="1"/>
      <c r="C917" s="1"/>
      <c r="D917" s="1"/>
      <c r="E917" s="1"/>
      <c r="F917" s="1"/>
      <c r="G917" s="2"/>
      <c r="H917" s="21"/>
      <c r="I917" s="2"/>
      <c r="J917" s="2"/>
      <c r="K917" s="2"/>
      <c r="L917" s="2"/>
      <c r="M917" s="1"/>
      <c r="N917" s="17"/>
      <c r="O917" s="1"/>
    </row>
    <row r="918" spans="1:15" ht="12.75" customHeight="1" x14ac:dyDescent="0.4">
      <c r="A918" s="1"/>
      <c r="B918" s="1"/>
      <c r="C918" s="1"/>
      <c r="D918" s="1"/>
      <c r="E918" s="1"/>
      <c r="F918" s="1"/>
      <c r="G918" s="2"/>
      <c r="H918" s="21"/>
      <c r="I918" s="2"/>
      <c r="J918" s="2"/>
      <c r="K918" s="2"/>
      <c r="L918" s="2"/>
      <c r="M918" s="1"/>
      <c r="N918" s="17"/>
      <c r="O918" s="1"/>
    </row>
    <row r="919" spans="1:15" ht="12.75" customHeight="1" x14ac:dyDescent="0.4">
      <c r="A919" s="1"/>
      <c r="B919" s="1"/>
      <c r="C919" s="1"/>
      <c r="D919" s="1"/>
      <c r="E919" s="1"/>
      <c r="F919" s="1"/>
      <c r="G919" s="2"/>
      <c r="H919" s="21"/>
      <c r="I919" s="2"/>
      <c r="J919" s="2"/>
      <c r="K919" s="2"/>
      <c r="L919" s="2"/>
      <c r="M919" s="1"/>
      <c r="N919" s="17"/>
      <c r="O919" s="1"/>
    </row>
    <row r="920" spans="1:15" ht="12.75" customHeight="1" x14ac:dyDescent="0.4">
      <c r="A920" s="1"/>
      <c r="B920" s="1"/>
      <c r="C920" s="1"/>
      <c r="D920" s="1"/>
      <c r="E920" s="1"/>
      <c r="F920" s="1"/>
      <c r="G920" s="2"/>
      <c r="H920" s="21"/>
      <c r="I920" s="2"/>
      <c r="J920" s="2"/>
      <c r="K920" s="2"/>
      <c r="L920" s="2"/>
      <c r="M920" s="1"/>
      <c r="N920" s="17"/>
      <c r="O920" s="1"/>
    </row>
    <row r="921" spans="1:15" ht="12.75" customHeight="1" x14ac:dyDescent="0.4">
      <c r="A921" s="1"/>
      <c r="B921" s="1"/>
      <c r="C921" s="1"/>
      <c r="D921" s="1"/>
      <c r="E921" s="1"/>
      <c r="F921" s="1"/>
      <c r="G921" s="2"/>
      <c r="H921" s="21"/>
      <c r="I921" s="2"/>
      <c r="J921" s="2"/>
      <c r="K921" s="2"/>
      <c r="L921" s="2"/>
      <c r="M921" s="1"/>
      <c r="N921" s="17"/>
      <c r="O921" s="1"/>
    </row>
    <row r="922" spans="1:15" ht="12.75" customHeight="1" x14ac:dyDescent="0.4">
      <c r="A922" s="1"/>
      <c r="B922" s="1"/>
      <c r="C922" s="1"/>
      <c r="D922" s="1"/>
      <c r="E922" s="1"/>
      <c r="F922" s="1"/>
      <c r="G922" s="2"/>
      <c r="H922" s="21"/>
      <c r="I922" s="2"/>
      <c r="J922" s="2"/>
      <c r="K922" s="2"/>
      <c r="L922" s="2"/>
      <c r="M922" s="1"/>
      <c r="N922" s="17"/>
      <c r="O922" s="1"/>
    </row>
    <row r="923" spans="1:15" ht="12.75" customHeight="1" x14ac:dyDescent="0.4">
      <c r="A923" s="1"/>
      <c r="B923" s="1"/>
      <c r="C923" s="1"/>
      <c r="D923" s="1"/>
      <c r="E923" s="1"/>
      <c r="F923" s="1"/>
      <c r="G923" s="2"/>
      <c r="H923" s="21"/>
      <c r="I923" s="2"/>
      <c r="J923" s="2"/>
      <c r="K923" s="2"/>
      <c r="L923" s="2"/>
      <c r="M923" s="1"/>
      <c r="N923" s="18"/>
      <c r="O923" s="1"/>
    </row>
    <row r="924" spans="1:15" ht="12.75" customHeight="1" x14ac:dyDescent="0.4">
      <c r="A924" s="1"/>
      <c r="B924" s="1"/>
      <c r="C924" s="1"/>
      <c r="D924" s="1"/>
      <c r="E924" s="1"/>
      <c r="F924" s="1"/>
      <c r="G924" s="2"/>
      <c r="H924" s="21"/>
      <c r="I924" s="2"/>
      <c r="J924" s="2"/>
      <c r="K924" s="2"/>
      <c r="L924" s="2"/>
      <c r="M924" s="1"/>
      <c r="N924" s="18"/>
      <c r="O924" s="1"/>
    </row>
    <row r="925" spans="1:15" ht="12.75" customHeight="1" x14ac:dyDescent="0.4">
      <c r="A925" s="1"/>
      <c r="B925" s="1"/>
      <c r="C925" s="1"/>
      <c r="D925" s="1"/>
      <c r="E925" s="1"/>
      <c r="F925" s="1"/>
      <c r="G925" s="2"/>
      <c r="H925" s="21"/>
      <c r="I925" s="2"/>
      <c r="J925" s="2"/>
      <c r="K925" s="2"/>
      <c r="L925" s="2"/>
      <c r="M925" s="1"/>
      <c r="N925" s="18"/>
      <c r="O925" s="1"/>
    </row>
    <row r="926" spans="1:15" ht="12.75" customHeight="1" x14ac:dyDescent="0.4">
      <c r="A926" s="1"/>
      <c r="B926" s="1"/>
      <c r="C926" s="1"/>
      <c r="D926" s="1"/>
      <c r="E926" s="1"/>
      <c r="F926" s="1"/>
      <c r="G926" s="2"/>
      <c r="H926" s="21"/>
      <c r="I926" s="2"/>
      <c r="J926" s="2"/>
      <c r="K926" s="2"/>
      <c r="L926" s="2"/>
      <c r="M926" s="1"/>
      <c r="N926" s="18"/>
      <c r="O926" s="1"/>
    </row>
    <row r="927" spans="1:15" ht="12.75" customHeight="1" x14ac:dyDescent="0.4">
      <c r="A927" s="1"/>
      <c r="B927" s="1"/>
      <c r="C927" s="1"/>
      <c r="D927" s="1"/>
      <c r="E927" s="1"/>
      <c r="F927" s="1"/>
      <c r="G927" s="2"/>
      <c r="H927" s="21"/>
      <c r="I927" s="2"/>
      <c r="J927" s="2"/>
      <c r="K927" s="2"/>
      <c r="L927" s="2"/>
      <c r="M927" s="1"/>
      <c r="N927" s="18"/>
      <c r="O927" s="1"/>
    </row>
    <row r="928" spans="1:15" ht="12.75" customHeight="1" x14ac:dyDescent="0.4">
      <c r="A928" s="1"/>
      <c r="B928" s="1"/>
      <c r="C928" s="1"/>
      <c r="D928" s="1"/>
      <c r="E928" s="1"/>
      <c r="F928" s="1"/>
      <c r="G928" s="2"/>
      <c r="H928" s="21"/>
      <c r="I928" s="2"/>
      <c r="J928" s="2"/>
      <c r="K928" s="2"/>
      <c r="L928" s="2"/>
      <c r="M928" s="1"/>
      <c r="N928" s="18"/>
      <c r="O928" s="1"/>
    </row>
    <row r="929" spans="1:15" ht="12.75" customHeight="1" x14ac:dyDescent="0.4">
      <c r="A929" s="1"/>
      <c r="B929" s="1"/>
      <c r="C929" s="1"/>
      <c r="D929" s="1"/>
      <c r="E929" s="1"/>
      <c r="F929" s="1"/>
      <c r="G929" s="2"/>
      <c r="H929" s="21"/>
      <c r="I929" s="2"/>
      <c r="J929" s="2"/>
      <c r="K929" s="2"/>
      <c r="L929" s="2"/>
      <c r="M929" s="1"/>
      <c r="N929" s="18"/>
      <c r="O929" s="1"/>
    </row>
    <row r="930" spans="1:15" ht="12.75" customHeight="1" x14ac:dyDescent="0.4">
      <c r="A930" s="1" t="s">
        <v>94</v>
      </c>
      <c r="B930" s="1" t="s">
        <v>386</v>
      </c>
      <c r="C930" s="1" t="s">
        <v>387</v>
      </c>
      <c r="D930" s="1" t="s">
        <v>935</v>
      </c>
      <c r="E930" s="1" t="s">
        <v>102</v>
      </c>
      <c r="F930" s="1" t="s">
        <v>40</v>
      </c>
      <c r="G930" s="2">
        <v>842</v>
      </c>
      <c r="H930" s="21" t="s">
        <v>153</v>
      </c>
      <c r="I930" s="2">
        <v>0</v>
      </c>
      <c r="J930" s="2">
        <v>22812</v>
      </c>
      <c r="K930" s="2">
        <v>750000</v>
      </c>
      <c r="L930" s="2" t="b">
        <v>0</v>
      </c>
      <c r="M930" s="1" t="s">
        <v>23</v>
      </c>
      <c r="N930" s="4">
        <v>43302</v>
      </c>
      <c r="O930" s="1" t="s">
        <v>23</v>
      </c>
    </row>
    <row r="931" spans="1:15" ht="12.75" customHeight="1" x14ac:dyDescent="0.4">
      <c r="A931" s="1" t="s">
        <v>97</v>
      </c>
      <c r="B931" s="1" t="s">
        <v>928</v>
      </c>
      <c r="C931" s="1" t="s">
        <v>782</v>
      </c>
      <c r="D931" s="1" t="s">
        <v>935</v>
      </c>
      <c r="E931" s="1" t="s">
        <v>102</v>
      </c>
      <c r="F931" s="1" t="s">
        <v>103</v>
      </c>
      <c r="G931" s="2">
        <v>1014</v>
      </c>
      <c r="H931" s="21" t="s">
        <v>57</v>
      </c>
      <c r="I931" s="2">
        <v>6</v>
      </c>
      <c r="J931" s="2">
        <v>23400</v>
      </c>
      <c r="K931" s="2">
        <v>800000</v>
      </c>
      <c r="L931" s="2" t="b">
        <v>0</v>
      </c>
      <c r="M931" s="1" t="s">
        <v>23</v>
      </c>
      <c r="N931" s="19"/>
      <c r="O931" s="1" t="s">
        <v>23</v>
      </c>
    </row>
    <row r="932" spans="1:15" ht="12.75" customHeight="1" x14ac:dyDescent="0.4">
      <c r="A932" s="1" t="s">
        <v>150</v>
      </c>
      <c r="B932" s="1" t="s">
        <v>107</v>
      </c>
      <c r="C932" s="1" t="s">
        <v>60</v>
      </c>
      <c r="D932" s="1" t="s">
        <v>936</v>
      </c>
      <c r="E932" s="1" t="s">
        <v>108</v>
      </c>
      <c r="F932" s="1" t="s">
        <v>21</v>
      </c>
      <c r="G932" s="2">
        <v>605</v>
      </c>
      <c r="H932" s="21" t="s">
        <v>57</v>
      </c>
      <c r="I932" s="2">
        <v>31</v>
      </c>
      <c r="J932" s="2">
        <v>23477</v>
      </c>
      <c r="K932" s="2">
        <v>600000</v>
      </c>
      <c r="L932" s="2" t="b">
        <v>0</v>
      </c>
      <c r="M932" s="1" t="s">
        <v>16</v>
      </c>
      <c r="N932" s="17"/>
      <c r="O932" s="1" t="s">
        <v>23</v>
      </c>
    </row>
    <row r="933" spans="1:15" ht="12.75" customHeight="1" x14ac:dyDescent="0.4">
      <c r="A933" s="1" t="s">
        <v>150</v>
      </c>
      <c r="B933" s="1" t="s">
        <v>921</v>
      </c>
      <c r="C933" s="1" t="s">
        <v>121</v>
      </c>
      <c r="D933" s="1" t="s">
        <v>936</v>
      </c>
      <c r="E933" s="1" t="s">
        <v>427</v>
      </c>
      <c r="F933" s="1" t="s">
        <v>40</v>
      </c>
      <c r="G933" s="2">
        <v>665</v>
      </c>
      <c r="H933" s="21" t="s">
        <v>57</v>
      </c>
      <c r="I933" s="2">
        <v>17</v>
      </c>
      <c r="J933" s="2">
        <v>24102</v>
      </c>
      <c r="K933" s="2">
        <v>595000</v>
      </c>
      <c r="L933" s="2" t="b">
        <v>0</v>
      </c>
      <c r="M933" s="1" t="s">
        <v>23</v>
      </c>
      <c r="N933" s="19"/>
      <c r="O933" s="1" t="s">
        <v>23</v>
      </c>
    </row>
    <row r="934" spans="1:15" ht="12.75" customHeight="1" x14ac:dyDescent="0.4">
      <c r="A934" s="1" t="s">
        <v>440</v>
      </c>
      <c r="B934" s="1" t="s">
        <v>415</v>
      </c>
      <c r="C934" s="1" t="s">
        <v>416</v>
      </c>
      <c r="D934" s="1" t="s">
        <v>936</v>
      </c>
      <c r="E934" s="1" t="s">
        <v>424</v>
      </c>
      <c r="F934" s="1" t="s">
        <v>103</v>
      </c>
      <c r="G934" s="2">
        <v>884</v>
      </c>
      <c r="H934" s="21" t="s">
        <v>441</v>
      </c>
      <c r="I934" s="2">
        <v>0</v>
      </c>
      <c r="J934" s="2">
        <v>25740</v>
      </c>
      <c r="K934" s="2">
        <v>905000</v>
      </c>
      <c r="L934" s="2" t="b">
        <v>1</v>
      </c>
      <c r="M934" s="1" t="s">
        <v>23</v>
      </c>
      <c r="N934" s="4">
        <v>42745</v>
      </c>
      <c r="O934" s="1" t="s">
        <v>23</v>
      </c>
    </row>
    <row r="935" spans="1:15" ht="12.75" customHeight="1" x14ac:dyDescent="0.4">
      <c r="A935" s="1" t="s">
        <v>42</v>
      </c>
      <c r="B935" s="1" t="s">
        <v>100</v>
      </c>
      <c r="C935" s="1" t="s">
        <v>101</v>
      </c>
      <c r="D935" s="1" t="s">
        <v>935</v>
      </c>
      <c r="E935" s="1" t="s">
        <v>102</v>
      </c>
      <c r="F935" s="1" t="s">
        <v>103</v>
      </c>
      <c r="G935" s="2">
        <v>968</v>
      </c>
      <c r="H935" s="21" t="s">
        <v>57</v>
      </c>
      <c r="I935" s="2">
        <v>9</v>
      </c>
      <c r="J935" s="2">
        <v>27300</v>
      </c>
      <c r="K935" s="2">
        <v>790000</v>
      </c>
      <c r="L935" s="2" t="b">
        <v>0</v>
      </c>
      <c r="M935" s="1" t="s">
        <v>23</v>
      </c>
      <c r="N935" s="19"/>
      <c r="O935" s="1" t="s">
        <v>23</v>
      </c>
    </row>
    <row r="936" spans="1:15" ht="12.75" customHeight="1" x14ac:dyDescent="0.4">
      <c r="A936" s="1" t="s">
        <v>27</v>
      </c>
      <c r="B936" s="1" t="s">
        <v>151</v>
      </c>
      <c r="C936" s="1" t="s">
        <v>152</v>
      </c>
      <c r="D936" s="1" t="s">
        <v>936</v>
      </c>
      <c r="E936" s="1" t="s">
        <v>152</v>
      </c>
      <c r="F936" s="1" t="s">
        <v>72</v>
      </c>
      <c r="G936" s="2">
        <v>750</v>
      </c>
      <c r="H936" s="21" t="s">
        <v>153</v>
      </c>
      <c r="I936" s="2">
        <v>0</v>
      </c>
      <c r="J936" s="2">
        <v>28119</v>
      </c>
      <c r="K936" s="2">
        <v>1150000</v>
      </c>
      <c r="L936" s="2" t="b">
        <v>1</v>
      </c>
      <c r="M936" s="1" t="s">
        <v>23</v>
      </c>
      <c r="N936" s="4">
        <v>42790</v>
      </c>
      <c r="O936" s="1" t="s">
        <v>23</v>
      </c>
    </row>
    <row r="937" spans="1:15" ht="12.75" customHeight="1" x14ac:dyDescent="0.4">
      <c r="A937" s="1" t="s">
        <v>58</v>
      </c>
      <c r="B937" s="1" t="s">
        <v>59</v>
      </c>
      <c r="C937" s="1" t="s">
        <v>60</v>
      </c>
      <c r="D937" s="1" t="s">
        <v>936</v>
      </c>
      <c r="E937" s="1" t="s">
        <v>61</v>
      </c>
      <c r="F937" s="1" t="s">
        <v>62</v>
      </c>
      <c r="G937" s="2">
        <v>963</v>
      </c>
      <c r="H937" s="21" t="s">
        <v>52</v>
      </c>
      <c r="I937" s="2">
        <v>13</v>
      </c>
      <c r="J937" s="2">
        <v>28286</v>
      </c>
      <c r="K937" s="2">
        <v>870000</v>
      </c>
      <c r="L937" s="2" t="b">
        <v>0</v>
      </c>
      <c r="M937" s="1" t="s">
        <v>23</v>
      </c>
      <c r="N937" s="19"/>
      <c r="O937" s="1" t="s">
        <v>23</v>
      </c>
    </row>
    <row r="938" spans="1:15" ht="12.75" customHeight="1" x14ac:dyDescent="0.4">
      <c r="A938" s="1" t="s">
        <v>111</v>
      </c>
      <c r="B938" s="1" t="s">
        <v>927</v>
      </c>
      <c r="C938" s="1" t="s">
        <v>225</v>
      </c>
      <c r="D938" s="1" t="s">
        <v>935</v>
      </c>
      <c r="E938" s="1" t="s">
        <v>122</v>
      </c>
      <c r="F938" s="1" t="s">
        <v>120</v>
      </c>
      <c r="G938" s="2">
        <v>909</v>
      </c>
      <c r="H938" s="21" t="s">
        <v>57</v>
      </c>
      <c r="I938" s="2">
        <v>25</v>
      </c>
      <c r="J938" s="2">
        <v>29400</v>
      </c>
      <c r="K938" s="2">
        <v>770000</v>
      </c>
      <c r="L938" s="2" t="b">
        <v>0</v>
      </c>
      <c r="M938" s="1" t="s">
        <v>53</v>
      </c>
      <c r="N938" s="19"/>
      <c r="O938" s="1" t="s">
        <v>23</v>
      </c>
    </row>
    <row r="939" spans="1:15" ht="12.75" customHeight="1" x14ac:dyDescent="0.4">
      <c r="A939" s="1" t="s">
        <v>83</v>
      </c>
      <c r="B939" s="1" t="s">
        <v>107</v>
      </c>
      <c r="C939" s="1" t="s">
        <v>60</v>
      </c>
      <c r="D939" s="1" t="s">
        <v>936</v>
      </c>
      <c r="E939" s="1" t="s">
        <v>108</v>
      </c>
      <c r="F939" s="1" t="s">
        <v>40</v>
      </c>
      <c r="G939" s="2">
        <v>686</v>
      </c>
      <c r="H939" s="21" t="s">
        <v>57</v>
      </c>
      <c r="I939" s="2">
        <v>0</v>
      </c>
      <c r="J939" s="2">
        <v>30030</v>
      </c>
      <c r="K939" s="2">
        <v>785000</v>
      </c>
      <c r="L939" s="2" t="b">
        <v>0</v>
      </c>
      <c r="M939" s="1" t="s">
        <v>16</v>
      </c>
      <c r="N939" s="19"/>
      <c r="O939" s="1" t="s">
        <v>23</v>
      </c>
    </row>
    <row r="940" spans="1:15" ht="12.75" customHeight="1" x14ac:dyDescent="0.4">
      <c r="A940" s="1" t="s">
        <v>35</v>
      </c>
      <c r="B940" s="1" t="s">
        <v>921</v>
      </c>
      <c r="C940" s="1" t="s">
        <v>121</v>
      </c>
      <c r="D940" s="1" t="s">
        <v>936</v>
      </c>
      <c r="E940" s="1" t="s">
        <v>427</v>
      </c>
      <c r="F940" s="1" t="s">
        <v>72</v>
      </c>
      <c r="G940" s="2">
        <v>841</v>
      </c>
      <c r="H940" s="21" t="s">
        <v>57</v>
      </c>
      <c r="I940" s="2">
        <v>23</v>
      </c>
      <c r="J940" s="2">
        <v>34320</v>
      </c>
      <c r="K940" s="2">
        <v>995000</v>
      </c>
      <c r="L940" s="2" t="b">
        <v>0</v>
      </c>
      <c r="M940" s="1" t="s">
        <v>23</v>
      </c>
      <c r="N940" s="19"/>
      <c r="O940" s="1" t="s">
        <v>23</v>
      </c>
    </row>
    <row r="941" spans="1:15" ht="12.75" customHeight="1" x14ac:dyDescent="0.4">
      <c r="A941" s="1"/>
      <c r="B941" s="1"/>
      <c r="C941" s="1"/>
      <c r="D941" s="1"/>
      <c r="E941" s="1"/>
      <c r="F941" s="1"/>
      <c r="G941" s="2"/>
      <c r="H941" s="21"/>
      <c r="I941" s="2"/>
      <c r="J941" s="2"/>
      <c r="K941" s="2"/>
      <c r="L941" s="2"/>
      <c r="M941" s="1"/>
      <c r="N941" s="18"/>
      <c r="O941" s="1"/>
    </row>
    <row r="942" spans="1:15" ht="12.75" customHeight="1" x14ac:dyDescent="0.4">
      <c r="A942" s="1"/>
      <c r="B942" s="1"/>
      <c r="C942" s="1"/>
      <c r="D942" s="1"/>
      <c r="E942" s="1"/>
      <c r="F942" s="1"/>
      <c r="G942" s="2"/>
      <c r="H942" s="21"/>
      <c r="I942" s="2"/>
      <c r="J942" s="2"/>
      <c r="K942" s="2"/>
      <c r="L942" s="2"/>
      <c r="M942" s="1"/>
      <c r="N942" s="18"/>
      <c r="O942" s="1"/>
    </row>
    <row r="943" spans="1:15" ht="12.75" customHeight="1" x14ac:dyDescent="0.4">
      <c r="A943" s="1" t="s">
        <v>142</v>
      </c>
      <c r="B943" s="1" t="s">
        <v>926</v>
      </c>
      <c r="C943" s="1" t="s">
        <v>152</v>
      </c>
      <c r="D943" s="1" t="s">
        <v>936</v>
      </c>
      <c r="E943" s="1" t="s">
        <v>152</v>
      </c>
      <c r="F943" s="1" t="s">
        <v>103</v>
      </c>
      <c r="G943" s="2">
        <v>954</v>
      </c>
      <c r="H943" s="21" t="s">
        <v>57</v>
      </c>
      <c r="I943" s="2">
        <v>35</v>
      </c>
      <c r="J943" s="2">
        <v>39000</v>
      </c>
      <c r="K943" s="2">
        <v>1485000</v>
      </c>
      <c r="L943" s="2" t="b">
        <v>1</v>
      </c>
      <c r="M943" s="1" t="s">
        <v>53</v>
      </c>
      <c r="N943" s="19"/>
      <c r="O943" s="1" t="s">
        <v>23</v>
      </c>
    </row>
    <row r="944" spans="1:15" ht="12.75" customHeight="1" x14ac:dyDescent="0.4">
      <c r="A944" s="1" t="s">
        <v>27</v>
      </c>
      <c r="B944" s="1" t="s">
        <v>929</v>
      </c>
      <c r="C944" s="1" t="s">
        <v>152</v>
      </c>
      <c r="D944" s="1" t="s">
        <v>936</v>
      </c>
      <c r="E944" s="1" t="s">
        <v>152</v>
      </c>
      <c r="F944" s="1" t="s">
        <v>103</v>
      </c>
      <c r="G944" s="2">
        <v>754</v>
      </c>
      <c r="H944" s="21" t="s">
        <v>53</v>
      </c>
      <c r="I944" s="2">
        <v>21</v>
      </c>
      <c r="J944" s="2">
        <v>39996</v>
      </c>
      <c r="K944" s="2">
        <v>1255000</v>
      </c>
      <c r="L944" s="2" t="b">
        <v>1</v>
      </c>
      <c r="M944" s="1" t="s">
        <v>53</v>
      </c>
      <c r="N944" s="19"/>
      <c r="O944" s="1" t="s">
        <v>23</v>
      </c>
    </row>
    <row r="945" spans="1:15" ht="12.75" customHeight="1" x14ac:dyDescent="0.4">
      <c r="A945" s="1" t="s">
        <v>109</v>
      </c>
      <c r="B945" s="1" t="s">
        <v>107</v>
      </c>
      <c r="C945" s="1" t="s">
        <v>60</v>
      </c>
      <c r="D945" s="1" t="s">
        <v>936</v>
      </c>
      <c r="E945" s="1" t="s">
        <v>108</v>
      </c>
      <c r="F945" s="1" t="s">
        <v>110</v>
      </c>
      <c r="G945" s="2">
        <v>1732</v>
      </c>
      <c r="H945" s="21" t="s">
        <v>57</v>
      </c>
      <c r="I945" s="2">
        <v>4</v>
      </c>
      <c r="J945" s="2">
        <v>48204</v>
      </c>
      <c r="K945" s="2">
        <v>2040000</v>
      </c>
      <c r="L945" s="2" t="b">
        <v>0</v>
      </c>
      <c r="M945" s="1" t="s">
        <v>16</v>
      </c>
      <c r="N945" s="18"/>
      <c r="O945" s="1" t="s">
        <v>23</v>
      </c>
    </row>
    <row r="946" spans="1:15" ht="12.75" customHeight="1" x14ac:dyDescent="0.4">
      <c r="A946" s="1" t="s">
        <v>42</v>
      </c>
      <c r="B946" s="1" t="s">
        <v>151</v>
      </c>
      <c r="C946" s="1" t="s">
        <v>152</v>
      </c>
      <c r="D946" s="1" t="s">
        <v>936</v>
      </c>
      <c r="E946" s="1" t="s">
        <v>152</v>
      </c>
      <c r="F946" s="1" t="s">
        <v>21</v>
      </c>
      <c r="G946" s="2">
        <v>430</v>
      </c>
      <c r="H946" s="21" t="s">
        <v>153</v>
      </c>
      <c r="I946" s="2">
        <v>0</v>
      </c>
      <c r="J946" s="2">
        <v>51046</v>
      </c>
      <c r="K946" s="2">
        <v>670000</v>
      </c>
      <c r="L946" s="2" t="b">
        <v>0</v>
      </c>
      <c r="M946" s="1" t="s">
        <v>53</v>
      </c>
      <c r="N946" s="4">
        <v>43333</v>
      </c>
      <c r="O946" s="1" t="s">
        <v>23</v>
      </c>
    </row>
    <row r="947" spans="1:15" ht="12.75" customHeight="1" x14ac:dyDescent="0.4">
      <c r="A947" s="1" t="s">
        <v>150</v>
      </c>
      <c r="B947" s="1" t="s">
        <v>151</v>
      </c>
      <c r="C947" s="1" t="s">
        <v>152</v>
      </c>
      <c r="D947" s="1" t="s">
        <v>936</v>
      </c>
      <c r="E947" s="1" t="s">
        <v>152</v>
      </c>
      <c r="F947" s="1" t="s">
        <v>40</v>
      </c>
      <c r="G947" s="2">
        <v>552</v>
      </c>
      <c r="H947" s="21" t="s">
        <v>153</v>
      </c>
      <c r="I947" s="2">
        <v>0</v>
      </c>
      <c r="J947" s="2">
        <v>54750</v>
      </c>
      <c r="K947" s="2">
        <v>850000</v>
      </c>
      <c r="L947" s="2" t="b">
        <v>1</v>
      </c>
      <c r="M947" s="1" t="s">
        <v>23</v>
      </c>
      <c r="N947" s="4">
        <v>43317</v>
      </c>
      <c r="O947" s="1" t="s">
        <v>23</v>
      </c>
    </row>
    <row r="948" spans="1:15" ht="12.75" customHeight="1" x14ac:dyDescent="0.4">
      <c r="A948" s="1" t="s">
        <v>39</v>
      </c>
      <c r="B948" s="1" t="s">
        <v>151</v>
      </c>
      <c r="C948" s="1" t="s">
        <v>152</v>
      </c>
      <c r="D948" s="1" t="s">
        <v>936</v>
      </c>
      <c r="E948" s="1" t="s">
        <v>152</v>
      </c>
      <c r="F948" s="1" t="s">
        <v>40</v>
      </c>
      <c r="G948" s="2">
        <v>545</v>
      </c>
      <c r="H948" s="21" t="s">
        <v>153</v>
      </c>
      <c r="I948" s="2">
        <v>0</v>
      </c>
      <c r="J948" s="2">
        <v>54750</v>
      </c>
      <c r="K948" s="2">
        <v>850000</v>
      </c>
      <c r="L948" s="2" t="b">
        <v>1</v>
      </c>
      <c r="M948" s="1" t="s">
        <v>23</v>
      </c>
      <c r="N948" s="4">
        <v>43328</v>
      </c>
      <c r="O948" s="1" t="s">
        <v>23</v>
      </c>
    </row>
    <row r="949" spans="1:15" ht="12.75" customHeight="1" x14ac:dyDescent="0.4">
      <c r="A949" s="1"/>
      <c r="B949" s="1"/>
      <c r="C949" s="1"/>
      <c r="D949" s="1"/>
      <c r="E949" s="1"/>
      <c r="F949" s="1"/>
      <c r="G949" s="2"/>
      <c r="H949" s="21"/>
      <c r="I949" s="2"/>
      <c r="J949" s="2"/>
      <c r="K949" s="2"/>
      <c r="L949" s="2"/>
      <c r="M949" s="1"/>
      <c r="N949" s="18"/>
      <c r="O949" s="1"/>
    </row>
    <row r="950" spans="1:15" ht="12.75" customHeight="1" x14ac:dyDescent="0.4">
      <c r="A950" s="1"/>
      <c r="B950" s="1"/>
      <c r="C950" s="1"/>
      <c r="D950" s="1"/>
      <c r="E950" s="1"/>
      <c r="F950" s="1"/>
      <c r="G950" s="2"/>
      <c r="H950" s="21"/>
      <c r="I950" s="2"/>
      <c r="J950" s="2"/>
      <c r="K950" s="2"/>
      <c r="L950" s="2"/>
      <c r="M950" s="1"/>
      <c r="N950" s="18"/>
      <c r="O950" s="1"/>
    </row>
    <row r="951" spans="1:15" ht="12.75" customHeight="1" x14ac:dyDescent="0.4">
      <c r="A951" s="1"/>
      <c r="B951" s="1"/>
      <c r="C951" s="1"/>
      <c r="D951" s="1"/>
      <c r="E951" s="1"/>
      <c r="F951" s="1"/>
      <c r="G951" s="2"/>
      <c r="H951" s="21"/>
      <c r="I951" s="2"/>
      <c r="J951" s="2"/>
      <c r="K951" s="2"/>
      <c r="L951" s="2"/>
      <c r="M951" s="1"/>
      <c r="N951" s="18"/>
      <c r="O951" s="1"/>
    </row>
    <row r="952" spans="1:15" ht="12.75" customHeight="1" x14ac:dyDescent="0.4">
      <c r="A952" s="1"/>
      <c r="B952" s="1"/>
      <c r="C952" s="1"/>
      <c r="D952" s="1"/>
      <c r="E952" s="1"/>
      <c r="F952" s="1"/>
      <c r="G952" s="2"/>
      <c r="H952" s="21"/>
      <c r="I952" s="2"/>
      <c r="J952" s="2"/>
      <c r="K952" s="2"/>
      <c r="L952" s="2"/>
      <c r="M952" s="1"/>
      <c r="N952" s="18"/>
      <c r="O952" s="1"/>
    </row>
    <row r="953" spans="1:15" ht="12.75" customHeight="1" x14ac:dyDescent="0.4">
      <c r="A953" s="1"/>
      <c r="B953" s="1"/>
      <c r="C953" s="1"/>
      <c r="D953" s="1"/>
      <c r="E953" s="1"/>
      <c r="F953" s="1"/>
      <c r="G953" s="2"/>
      <c r="H953" s="21"/>
      <c r="I953" s="2"/>
      <c r="J953" s="2"/>
      <c r="K953" s="2"/>
      <c r="L953" s="2"/>
      <c r="M953" s="1"/>
      <c r="N953" s="18"/>
      <c r="O953" s="1"/>
    </row>
    <row r="954" spans="1:15" ht="12.75" customHeight="1" x14ac:dyDescent="0.4">
      <c r="A954" s="1"/>
      <c r="B954" s="1"/>
      <c r="C954" s="1"/>
      <c r="D954" s="1"/>
      <c r="E954" s="1"/>
      <c r="F954" s="1"/>
      <c r="G954" s="2"/>
      <c r="H954" s="21"/>
      <c r="I954" s="2"/>
      <c r="J954" s="2"/>
      <c r="K954" s="2"/>
      <c r="L954" s="2"/>
      <c r="M954" s="1"/>
      <c r="N954" s="18"/>
      <c r="O954" s="1"/>
    </row>
    <row r="955" spans="1:15" ht="12.75" customHeight="1" x14ac:dyDescent="0.4">
      <c r="A955" s="1"/>
      <c r="B955" s="1"/>
      <c r="C955" s="1"/>
      <c r="D955" s="1"/>
      <c r="E955" s="1"/>
      <c r="F955" s="1"/>
      <c r="G955" s="2"/>
      <c r="H955" s="21"/>
      <c r="I955" s="2"/>
      <c r="J955" s="2"/>
      <c r="K955" s="2"/>
      <c r="L955" s="2"/>
      <c r="M955" s="1"/>
      <c r="N955" s="18"/>
      <c r="O955" s="1"/>
    </row>
    <row r="956" spans="1:15" ht="12.75" customHeight="1" x14ac:dyDescent="0.4">
      <c r="A956" s="1"/>
      <c r="B956" s="1"/>
      <c r="C956" s="1"/>
      <c r="D956" s="1"/>
      <c r="E956" s="1"/>
      <c r="F956" s="1"/>
      <c r="G956" s="2"/>
      <c r="H956" s="21"/>
      <c r="I956" s="2"/>
      <c r="J956" s="2"/>
      <c r="K956" s="2"/>
      <c r="L956" s="2"/>
      <c r="M956" s="1"/>
      <c r="N956" s="18"/>
      <c r="O956" s="1"/>
    </row>
    <row r="957" spans="1:15" ht="12.75" customHeight="1" x14ac:dyDescent="0.4">
      <c r="A957" s="1"/>
      <c r="B957" s="1"/>
      <c r="C957" s="1"/>
      <c r="D957" s="1"/>
      <c r="E957" s="1"/>
      <c r="F957" s="1"/>
      <c r="G957" s="2"/>
      <c r="H957" s="21"/>
      <c r="I957" s="2"/>
      <c r="J957" s="2"/>
      <c r="K957" s="2"/>
      <c r="L957" s="2"/>
      <c r="M957" s="1"/>
      <c r="N957" s="18"/>
      <c r="O957" s="1"/>
    </row>
    <row r="958" spans="1:15" ht="12.75" customHeight="1" x14ac:dyDescent="0.4">
      <c r="A958" s="1"/>
      <c r="B958" s="1"/>
      <c r="C958" s="1"/>
      <c r="D958" s="1"/>
      <c r="E958" s="1"/>
      <c r="F958" s="1"/>
      <c r="G958" s="2"/>
      <c r="H958" s="21"/>
      <c r="I958" s="2"/>
      <c r="J958" s="2"/>
      <c r="K958" s="2"/>
      <c r="L958" s="2"/>
      <c r="M958" s="1"/>
      <c r="N958" s="18"/>
      <c r="O958" s="1"/>
    </row>
    <row r="959" spans="1:15" ht="12.75" customHeight="1" x14ac:dyDescent="0.4">
      <c r="A959" s="1"/>
      <c r="B959" s="1"/>
      <c r="C959" s="1"/>
      <c r="D959" s="1"/>
      <c r="E959" s="1"/>
      <c r="F959" s="1"/>
      <c r="G959" s="2"/>
      <c r="H959" s="21"/>
      <c r="I959" s="2"/>
      <c r="J959" s="2"/>
      <c r="K959" s="2"/>
      <c r="L959" s="2"/>
      <c r="M959" s="1"/>
      <c r="N959" s="18"/>
      <c r="O959" s="1"/>
    </row>
    <row r="960" spans="1:15" ht="12.75" customHeight="1" x14ac:dyDescent="0.4">
      <c r="A960" s="1"/>
      <c r="B960" s="1"/>
      <c r="C960" s="1"/>
      <c r="D960" s="1"/>
      <c r="E960" s="1"/>
      <c r="F960" s="1"/>
      <c r="G960" s="2"/>
      <c r="H960" s="21"/>
      <c r="I960" s="2"/>
      <c r="J960" s="2"/>
      <c r="K960" s="2"/>
      <c r="L960" s="2"/>
      <c r="M960" s="1"/>
      <c r="N960" s="18"/>
      <c r="O960" s="1"/>
    </row>
    <row r="961" spans="1:15" ht="12.75" customHeight="1" x14ac:dyDescent="0.4">
      <c r="A961" s="1"/>
      <c r="B961" s="1"/>
      <c r="C961" s="1"/>
      <c r="D961" s="1"/>
      <c r="E961" s="1"/>
      <c r="F961" s="1"/>
      <c r="G961" s="2"/>
      <c r="H961" s="21"/>
      <c r="I961" s="2"/>
      <c r="J961" s="2"/>
      <c r="K961" s="2"/>
      <c r="L961" s="2"/>
      <c r="M961" s="1"/>
      <c r="N961" s="18"/>
      <c r="O961" s="1"/>
    </row>
    <row r="962" spans="1:15" ht="12.75" customHeight="1" x14ac:dyDescent="0.4">
      <c r="A962" s="1"/>
      <c r="B962" s="1"/>
      <c r="C962" s="1"/>
      <c r="D962" s="1"/>
      <c r="E962" s="1"/>
      <c r="F962" s="1"/>
      <c r="G962" s="2"/>
      <c r="H962" s="21"/>
      <c r="I962" s="2"/>
      <c r="J962" s="2"/>
      <c r="K962" s="2"/>
      <c r="L962" s="2"/>
      <c r="M962" s="1"/>
      <c r="N962" s="18"/>
      <c r="O962" s="1"/>
    </row>
    <row r="963" spans="1:15" ht="12.75" customHeight="1" x14ac:dyDescent="0.4">
      <c r="A963" s="1"/>
      <c r="B963" s="1"/>
      <c r="C963" s="1"/>
      <c r="D963" s="1"/>
      <c r="E963" s="1"/>
      <c r="F963" s="1"/>
      <c r="G963" s="2"/>
      <c r="H963" s="21"/>
      <c r="I963" s="2"/>
      <c r="J963" s="2"/>
      <c r="K963" s="2"/>
      <c r="L963" s="2"/>
      <c r="M963" s="1"/>
      <c r="N963" s="18"/>
      <c r="O963" s="1"/>
    </row>
    <row r="964" spans="1:15" ht="12.75" customHeight="1" x14ac:dyDescent="0.4">
      <c r="A964" s="1"/>
      <c r="B964" s="1"/>
      <c r="C964" s="1"/>
      <c r="D964" s="1"/>
      <c r="E964" s="1"/>
      <c r="F964" s="1"/>
      <c r="G964" s="2"/>
      <c r="H964" s="21"/>
      <c r="I964" s="2"/>
      <c r="J964" s="2"/>
      <c r="K964" s="2"/>
      <c r="L964" s="2"/>
      <c r="M964" s="1"/>
      <c r="N964" s="18"/>
      <c r="O964" s="1"/>
    </row>
    <row r="965" spans="1:15" ht="12.75" customHeight="1" x14ac:dyDescent="0.4">
      <c r="A965" s="1"/>
      <c r="B965" s="1"/>
      <c r="C965" s="1"/>
      <c r="D965" s="1"/>
      <c r="E965" s="1"/>
      <c r="F965" s="1"/>
      <c r="G965" s="2"/>
      <c r="H965" s="21"/>
      <c r="I965" s="2"/>
      <c r="J965" s="2"/>
      <c r="K965" s="2"/>
      <c r="L965" s="2"/>
      <c r="M965" s="1"/>
      <c r="N965" s="18"/>
      <c r="O965" s="1"/>
    </row>
    <row r="966" spans="1:15" ht="12.75" customHeight="1" x14ac:dyDescent="0.4">
      <c r="A966" s="1"/>
      <c r="B966" s="1"/>
      <c r="C966" s="1"/>
      <c r="D966" s="1"/>
      <c r="E966" s="1"/>
      <c r="F966" s="1"/>
      <c r="G966" s="2"/>
      <c r="H966" s="21"/>
      <c r="I966" s="2"/>
      <c r="J966" s="2"/>
      <c r="K966" s="2"/>
      <c r="L966" s="2"/>
      <c r="M966" s="1"/>
      <c r="N966" s="18"/>
      <c r="O966" s="1"/>
    </row>
    <row r="967" spans="1:15" ht="12.75" customHeight="1" x14ac:dyDescent="0.4">
      <c r="A967" s="1"/>
      <c r="B967" s="1"/>
      <c r="C967" s="1"/>
      <c r="D967" s="1"/>
      <c r="E967" s="1"/>
      <c r="F967" s="1"/>
      <c r="G967" s="2"/>
      <c r="H967" s="21"/>
      <c r="I967" s="2"/>
      <c r="J967" s="2"/>
      <c r="K967" s="2"/>
      <c r="L967" s="2"/>
      <c r="M967" s="1"/>
      <c r="N967" s="18"/>
      <c r="O967" s="1"/>
    </row>
    <row r="968" spans="1:15" ht="12.75" customHeight="1" x14ac:dyDescent="0.4">
      <c r="A968" s="1"/>
      <c r="B968" s="1"/>
      <c r="C968" s="1"/>
      <c r="D968" s="1"/>
      <c r="E968" s="1"/>
      <c r="F968" s="1"/>
      <c r="G968" s="2"/>
      <c r="H968" s="21"/>
      <c r="I968" s="2"/>
      <c r="J968" s="2"/>
      <c r="K968" s="2"/>
      <c r="L968" s="2"/>
      <c r="M968" s="1"/>
      <c r="N968" s="18"/>
      <c r="O968" s="1"/>
    </row>
    <row r="969" spans="1:15" ht="12.75" customHeight="1" x14ac:dyDescent="0.4">
      <c r="A969" s="1"/>
      <c r="B969" s="1"/>
      <c r="C969" s="1"/>
      <c r="D969" s="1"/>
      <c r="E969" s="1"/>
      <c r="F969" s="1"/>
      <c r="G969" s="2"/>
      <c r="H969" s="21"/>
      <c r="I969" s="2"/>
      <c r="J969" s="2"/>
      <c r="K969" s="2"/>
      <c r="L969" s="2"/>
      <c r="M969" s="1"/>
      <c r="N969" s="18"/>
      <c r="O969" s="1"/>
    </row>
    <row r="970" spans="1:15" ht="12.75" customHeight="1" x14ac:dyDescent="0.4">
      <c r="A970" s="1"/>
      <c r="B970" s="1"/>
      <c r="C970" s="1"/>
      <c r="D970" s="1"/>
      <c r="E970" s="1"/>
      <c r="F970" s="1"/>
      <c r="G970" s="2"/>
      <c r="H970" s="21"/>
      <c r="I970" s="2"/>
      <c r="J970" s="2"/>
      <c r="K970" s="2"/>
      <c r="L970" s="2"/>
      <c r="M970" s="1"/>
      <c r="N970" s="18"/>
      <c r="O970" s="1"/>
    </row>
    <row r="971" spans="1:15" ht="12.75" customHeight="1" x14ac:dyDescent="0.4">
      <c r="A971" s="1"/>
      <c r="B971" s="1"/>
      <c r="C971" s="1"/>
      <c r="D971" s="1"/>
      <c r="E971" s="1"/>
      <c r="F971" s="1"/>
      <c r="G971" s="2"/>
      <c r="H971" s="21"/>
      <c r="I971" s="2"/>
      <c r="J971" s="2"/>
      <c r="K971" s="2"/>
      <c r="L971" s="2"/>
      <c r="M971" s="1"/>
      <c r="N971" s="18"/>
      <c r="O971" s="1"/>
    </row>
    <row r="972" spans="1:15" ht="12.75" customHeight="1" x14ac:dyDescent="0.4">
      <c r="A972" s="1"/>
      <c r="B972" s="1"/>
      <c r="C972" s="1"/>
      <c r="D972" s="1"/>
      <c r="E972" s="1"/>
      <c r="F972" s="1"/>
      <c r="G972" s="2"/>
      <c r="H972" s="21"/>
      <c r="I972" s="2"/>
      <c r="J972" s="2"/>
      <c r="K972" s="2"/>
      <c r="L972" s="2"/>
      <c r="M972" s="1"/>
      <c r="N972" s="18"/>
      <c r="O972" s="1"/>
    </row>
    <row r="973" spans="1:15" ht="12.75" customHeight="1" x14ac:dyDescent="0.4">
      <c r="A973" s="1"/>
      <c r="B973" s="1"/>
      <c r="C973" s="1"/>
      <c r="D973" s="1"/>
      <c r="E973" s="1"/>
      <c r="F973" s="1"/>
      <c r="G973" s="2"/>
      <c r="H973" s="21"/>
      <c r="I973" s="2"/>
      <c r="J973" s="2"/>
      <c r="K973" s="2"/>
      <c r="L973" s="2"/>
      <c r="M973" s="1"/>
      <c r="N973" s="18"/>
      <c r="O973" s="1"/>
    </row>
    <row r="974" spans="1:15" ht="12.75" customHeight="1" x14ac:dyDescent="0.4">
      <c r="A974" s="1"/>
      <c r="B974" s="1"/>
      <c r="C974" s="1"/>
      <c r="D974" s="1"/>
      <c r="E974" s="1"/>
      <c r="F974" s="1"/>
      <c r="G974" s="2"/>
      <c r="H974" s="21"/>
      <c r="I974" s="2"/>
      <c r="J974" s="2"/>
      <c r="K974" s="2"/>
      <c r="L974" s="2"/>
      <c r="M974" s="1"/>
      <c r="N974" s="18"/>
      <c r="O974" s="1"/>
    </row>
    <row r="975" spans="1:15" ht="12.75" customHeight="1" x14ac:dyDescent="0.4">
      <c r="A975" s="1"/>
      <c r="B975" s="1"/>
      <c r="C975" s="1"/>
      <c r="D975" s="1"/>
      <c r="E975" s="1"/>
      <c r="F975" s="1"/>
      <c r="G975" s="2"/>
      <c r="H975" s="21"/>
      <c r="I975" s="2"/>
      <c r="J975" s="2"/>
      <c r="K975" s="2"/>
      <c r="L975" s="2"/>
      <c r="M975" s="1"/>
      <c r="N975" s="18"/>
      <c r="O975" s="1"/>
    </row>
    <row r="976" spans="1:15" ht="12.75" customHeight="1" x14ac:dyDescent="0.4">
      <c r="A976" s="1"/>
      <c r="B976" s="1"/>
      <c r="C976" s="1"/>
      <c r="D976" s="1"/>
      <c r="E976" s="1"/>
      <c r="F976" s="1"/>
      <c r="G976" s="2"/>
      <c r="H976" s="21"/>
      <c r="I976" s="2"/>
      <c r="J976" s="2"/>
      <c r="K976" s="2"/>
      <c r="L976" s="2"/>
      <c r="M976" s="1"/>
      <c r="N976" s="18"/>
      <c r="O976" s="1"/>
    </row>
    <row r="977" spans="1:15" ht="12.75" customHeight="1" x14ac:dyDescent="0.4">
      <c r="A977" s="1"/>
      <c r="B977" s="1"/>
      <c r="C977" s="1"/>
      <c r="D977" s="1"/>
      <c r="E977" s="1"/>
      <c r="F977" s="1"/>
      <c r="G977" s="2"/>
      <c r="H977" s="21"/>
      <c r="I977" s="2"/>
      <c r="J977" s="2"/>
      <c r="K977" s="2"/>
      <c r="L977" s="2"/>
      <c r="M977" s="1"/>
      <c r="N977" s="18"/>
      <c r="O977" s="1"/>
    </row>
    <row r="978" spans="1:15" ht="12.75" customHeight="1" x14ac:dyDescent="0.4">
      <c r="A978" s="1"/>
      <c r="B978" s="1"/>
      <c r="C978" s="1"/>
      <c r="D978" s="1"/>
      <c r="E978" s="1"/>
      <c r="F978" s="1"/>
      <c r="G978" s="2"/>
      <c r="H978" s="21"/>
      <c r="I978" s="2"/>
      <c r="J978" s="2"/>
      <c r="K978" s="2"/>
      <c r="L978" s="2"/>
      <c r="M978" s="1"/>
      <c r="N978" s="18"/>
      <c r="O978" s="1"/>
    </row>
    <row r="979" spans="1:15" ht="12.75" customHeight="1" x14ac:dyDescent="0.4">
      <c r="A979" s="1"/>
      <c r="B979" s="1"/>
      <c r="C979" s="1"/>
      <c r="D979" s="1"/>
      <c r="E979" s="1"/>
      <c r="F979" s="1"/>
      <c r="G979" s="2"/>
      <c r="H979" s="21"/>
      <c r="I979" s="2"/>
      <c r="J979" s="2"/>
      <c r="K979" s="2"/>
      <c r="L979" s="2"/>
      <c r="M979" s="1"/>
      <c r="N979" s="18"/>
      <c r="O979" s="1"/>
    </row>
    <row r="980" spans="1:15" ht="12.75" customHeight="1" x14ac:dyDescent="0.4">
      <c r="A980" s="1"/>
      <c r="B980" s="1"/>
      <c r="C980" s="1"/>
      <c r="D980" s="1"/>
      <c r="E980" s="1"/>
      <c r="F980" s="1"/>
      <c r="G980" s="2"/>
      <c r="H980" s="21"/>
      <c r="I980" s="2"/>
      <c r="J980" s="2"/>
      <c r="K980" s="2"/>
      <c r="L980" s="2"/>
      <c r="M980" s="1"/>
      <c r="N980" s="18"/>
      <c r="O980" s="1"/>
    </row>
    <row r="981" spans="1:15" ht="12.75" customHeight="1" x14ac:dyDescent="0.4">
      <c r="A981" s="1"/>
      <c r="B981" s="1"/>
      <c r="C981" s="1"/>
      <c r="D981" s="1"/>
      <c r="E981" s="1"/>
      <c r="F981" s="1"/>
      <c r="G981" s="2"/>
      <c r="H981" s="21"/>
      <c r="I981" s="2"/>
      <c r="J981" s="2"/>
      <c r="K981" s="2"/>
      <c r="L981" s="2"/>
      <c r="M981" s="1"/>
      <c r="N981" s="18"/>
      <c r="O981" s="1"/>
    </row>
    <row r="982" spans="1:15" ht="12.75" customHeight="1" x14ac:dyDescent="0.4">
      <c r="A982" s="1"/>
      <c r="B982" s="1"/>
      <c r="C982" s="1"/>
      <c r="D982" s="1"/>
      <c r="E982" s="1"/>
      <c r="F982" s="1"/>
      <c r="G982" s="2"/>
      <c r="H982" s="21"/>
      <c r="I982" s="2"/>
      <c r="J982" s="2"/>
      <c r="K982" s="2"/>
      <c r="L982" s="2"/>
      <c r="M982" s="1"/>
      <c r="N982" s="18"/>
      <c r="O982" s="1"/>
    </row>
    <row r="983" spans="1:15" ht="12.75" customHeight="1" x14ac:dyDescent="0.4">
      <c r="A983" s="1" t="s">
        <v>168</v>
      </c>
      <c r="B983" s="1" t="s">
        <v>895</v>
      </c>
      <c r="C983" s="1" t="s">
        <v>60</v>
      </c>
      <c r="D983" s="1" t="s">
        <v>936</v>
      </c>
      <c r="E983" s="1" t="s">
        <v>108</v>
      </c>
      <c r="F983" s="1" t="s">
        <v>222</v>
      </c>
      <c r="G983" s="2">
        <v>848</v>
      </c>
      <c r="H983" s="21" t="s">
        <v>896</v>
      </c>
      <c r="I983" s="2">
        <v>0</v>
      </c>
      <c r="J983" s="2">
        <v>62964</v>
      </c>
      <c r="K983" s="2">
        <v>875000</v>
      </c>
      <c r="L983" s="2" t="b">
        <v>0</v>
      </c>
      <c r="M983" s="1" t="s">
        <v>16</v>
      </c>
      <c r="N983" s="3">
        <v>43477</v>
      </c>
      <c r="O983" s="1" t="s">
        <v>23</v>
      </c>
    </row>
    <row r="984" spans="1:15" ht="12.75" customHeight="1" x14ac:dyDescent="0.4">
      <c r="A984" s="1" t="s">
        <v>111</v>
      </c>
      <c r="B984" s="1" t="s">
        <v>895</v>
      </c>
      <c r="C984" s="1" t="s">
        <v>60</v>
      </c>
      <c r="D984" s="1" t="s">
        <v>936</v>
      </c>
      <c r="E984" s="1" t="s">
        <v>108</v>
      </c>
      <c r="F984" s="1" t="s">
        <v>222</v>
      </c>
      <c r="G984" s="2">
        <v>890</v>
      </c>
      <c r="H984" s="21" t="s">
        <v>896</v>
      </c>
      <c r="I984" s="2">
        <v>0</v>
      </c>
      <c r="J984" s="2">
        <v>62972</v>
      </c>
      <c r="K984" s="2">
        <v>875000</v>
      </c>
      <c r="L984" s="2" t="b">
        <v>0</v>
      </c>
      <c r="M984" s="1" t="s">
        <v>16</v>
      </c>
      <c r="N984" s="3">
        <v>43491</v>
      </c>
      <c r="O984" s="1" t="s">
        <v>23</v>
      </c>
    </row>
    <row r="985" spans="1:15" ht="12.75" customHeight="1" x14ac:dyDescent="0.4">
      <c r="A985" s="1" t="s">
        <v>145</v>
      </c>
      <c r="B985" s="1" t="s">
        <v>895</v>
      </c>
      <c r="C985" s="1" t="s">
        <v>60</v>
      </c>
      <c r="D985" s="1" t="s">
        <v>936</v>
      </c>
      <c r="E985" s="1" t="s">
        <v>108</v>
      </c>
      <c r="F985" s="1" t="s">
        <v>40</v>
      </c>
      <c r="G985" s="2">
        <v>790</v>
      </c>
      <c r="H985" s="21" t="s">
        <v>896</v>
      </c>
      <c r="I985" s="2">
        <v>0</v>
      </c>
      <c r="J985" s="2">
        <v>62976</v>
      </c>
      <c r="K985" s="2">
        <v>785000</v>
      </c>
      <c r="L985" s="2" t="b">
        <v>0</v>
      </c>
      <c r="M985" s="1" t="s">
        <v>16</v>
      </c>
      <c r="N985" s="3">
        <v>43477</v>
      </c>
      <c r="O985" s="1" t="s">
        <v>23</v>
      </c>
    </row>
    <row r="986" spans="1:15" ht="12.75" customHeight="1" x14ac:dyDescent="0.4">
      <c r="A986" s="1" t="s">
        <v>164</v>
      </c>
      <c r="B986" s="1" t="s">
        <v>835</v>
      </c>
      <c r="C986" s="1" t="s">
        <v>416</v>
      </c>
      <c r="D986" s="1" t="s">
        <v>936</v>
      </c>
      <c r="E986" s="1" t="s">
        <v>122</v>
      </c>
      <c r="F986" s="1" t="s">
        <v>836</v>
      </c>
      <c r="G986" s="2">
        <v>1484</v>
      </c>
      <c r="H986" s="21" t="s">
        <v>837</v>
      </c>
      <c r="I986" s="2">
        <v>0</v>
      </c>
      <c r="J986" s="2">
        <v>65000</v>
      </c>
      <c r="K986" s="2">
        <v>2200000</v>
      </c>
      <c r="L986" s="2" t="b">
        <v>0</v>
      </c>
      <c r="M986" s="1" t="s">
        <v>23</v>
      </c>
      <c r="N986" s="3">
        <v>42977</v>
      </c>
      <c r="O986" s="1" t="s">
        <v>23</v>
      </c>
    </row>
    <row r="987" spans="1:15" ht="12.75" customHeight="1" x14ac:dyDescent="0.4">
      <c r="A987" s="1" t="s">
        <v>566</v>
      </c>
      <c r="B987" s="1" t="s">
        <v>895</v>
      </c>
      <c r="C987" s="1" t="s">
        <v>60</v>
      </c>
      <c r="D987" s="1" t="s">
        <v>936</v>
      </c>
      <c r="E987" s="1" t="s">
        <v>108</v>
      </c>
      <c r="F987" s="1" t="s">
        <v>222</v>
      </c>
      <c r="G987" s="2">
        <v>849</v>
      </c>
      <c r="H987" s="21" t="s">
        <v>178</v>
      </c>
      <c r="I987" s="2">
        <v>0</v>
      </c>
      <c r="J987" s="2">
        <v>65520</v>
      </c>
      <c r="K987" s="2">
        <v>875000</v>
      </c>
      <c r="L987" s="2" t="b">
        <v>0</v>
      </c>
      <c r="M987" s="1" t="s">
        <v>16</v>
      </c>
      <c r="N987" s="3">
        <v>43463</v>
      </c>
      <c r="O987" s="1" t="s">
        <v>23</v>
      </c>
    </row>
    <row r="988" spans="1:15" ht="12.75" customHeight="1" x14ac:dyDescent="0.4">
      <c r="A988" s="1" t="s">
        <v>278</v>
      </c>
      <c r="B988" s="1" t="s">
        <v>895</v>
      </c>
      <c r="C988" s="1" t="s">
        <v>60</v>
      </c>
      <c r="D988" s="1" t="s">
        <v>936</v>
      </c>
      <c r="E988" s="1" t="s">
        <v>108</v>
      </c>
      <c r="F988" s="1" t="s">
        <v>40</v>
      </c>
      <c r="G988" s="2">
        <v>723</v>
      </c>
      <c r="H988" s="21" t="s">
        <v>843</v>
      </c>
      <c r="I988" s="2">
        <v>0</v>
      </c>
      <c r="J988" s="2">
        <v>73000</v>
      </c>
      <c r="K988" s="2">
        <v>785000</v>
      </c>
      <c r="L988" s="2" t="b">
        <v>0</v>
      </c>
      <c r="M988" s="1" t="s">
        <v>16</v>
      </c>
      <c r="N988" s="3">
        <v>43461</v>
      </c>
      <c r="O988" s="1" t="s">
        <v>23</v>
      </c>
    </row>
    <row r="989" spans="1:15" ht="12.75" customHeight="1" x14ac:dyDescent="0.4">
      <c r="A989" s="1" t="s">
        <v>174</v>
      </c>
      <c r="B989" s="1" t="s">
        <v>840</v>
      </c>
      <c r="C989" s="1" t="s">
        <v>416</v>
      </c>
      <c r="D989" s="1" t="s">
        <v>936</v>
      </c>
      <c r="E989" s="1" t="s">
        <v>421</v>
      </c>
      <c r="F989" s="1" t="s">
        <v>774</v>
      </c>
      <c r="G989" s="2">
        <v>1880</v>
      </c>
      <c r="H989" s="21" t="s">
        <v>841</v>
      </c>
      <c r="I989" s="2">
        <v>0</v>
      </c>
      <c r="J989" s="2">
        <v>77234</v>
      </c>
      <c r="K989" s="2">
        <v>2600000</v>
      </c>
      <c r="L989" s="2" t="b">
        <v>0</v>
      </c>
      <c r="M989" s="1" t="s">
        <v>23</v>
      </c>
      <c r="N989" s="3">
        <v>41340</v>
      </c>
      <c r="O989" s="1" t="s">
        <v>23</v>
      </c>
    </row>
    <row r="990" spans="1:15" ht="12.75" customHeight="1" x14ac:dyDescent="0.4">
      <c r="A990" s="1" t="s">
        <v>810</v>
      </c>
      <c r="B990" s="1" t="s">
        <v>811</v>
      </c>
      <c r="C990" s="1" t="s">
        <v>812</v>
      </c>
      <c r="D990" s="1" t="s">
        <v>936</v>
      </c>
      <c r="E990" s="1" t="s">
        <v>778</v>
      </c>
      <c r="F990" s="1" t="s">
        <v>774</v>
      </c>
      <c r="G990" s="2">
        <v>1803</v>
      </c>
      <c r="H990" s="21" t="s">
        <v>592</v>
      </c>
      <c r="I990" s="2">
        <v>0</v>
      </c>
      <c r="J990" s="2">
        <v>77664</v>
      </c>
      <c r="K990" s="2">
        <v>3000000</v>
      </c>
      <c r="L990" s="2" t="b">
        <v>0</v>
      </c>
      <c r="M990" s="1" t="s">
        <v>23</v>
      </c>
      <c r="N990" s="3">
        <v>42972</v>
      </c>
      <c r="O990" s="1" t="s">
        <v>23</v>
      </c>
    </row>
    <row r="991" spans="1:15" ht="12.75" customHeight="1" x14ac:dyDescent="0.4">
      <c r="A991" s="1" t="s">
        <v>269</v>
      </c>
      <c r="B991" s="1" t="s">
        <v>788</v>
      </c>
      <c r="C991" s="1" t="s">
        <v>789</v>
      </c>
      <c r="D991" s="1" t="s">
        <v>935</v>
      </c>
      <c r="E991" s="1" t="s">
        <v>102</v>
      </c>
      <c r="F991" s="1" t="s">
        <v>790</v>
      </c>
      <c r="G991" s="2">
        <v>1976</v>
      </c>
      <c r="H991" s="21" t="s">
        <v>791</v>
      </c>
      <c r="I991" s="2">
        <v>0</v>
      </c>
      <c r="J991" s="2">
        <v>95400</v>
      </c>
      <c r="K991" s="2">
        <v>1400000</v>
      </c>
      <c r="L991" s="2" t="b">
        <v>0</v>
      </c>
      <c r="M991" s="1" t="s">
        <v>16</v>
      </c>
      <c r="N991" s="3">
        <v>43269</v>
      </c>
      <c r="O991" s="1" t="s">
        <v>23</v>
      </c>
    </row>
  </sheetData>
  <autoFilter ref="A1:O991"/>
  <sortState ref="A2:P948">
    <sortCondition ref="P2"/>
  </sortState>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PIVOT</vt:lpstr>
      <vt:lpstr>DATA</vt:lpstr>
    </vt:vector>
  </TitlesOfParts>
  <Company>Hanover Management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Tessa Kershaw</dc:creator>
  <cp:lastModifiedBy>Jens</cp:lastModifiedBy>
  <dcterms:created xsi:type="dcterms:W3CDTF">2019-04-03T15:42:05Z</dcterms:created>
  <dcterms:modified xsi:type="dcterms:W3CDTF">2019-08-02T14:58:02Z</dcterms:modified>
</cp:coreProperties>
</file>